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BB4DB7C8-C043-4A35-9A91-FACCC870018A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3" l="1"/>
  <c r="G21" i="1" l="1"/>
  <c r="F21" i="1"/>
  <c r="E21" i="1"/>
  <c r="D21" i="1"/>
  <c r="G10" i="3" l="1"/>
  <c r="F10" i="3"/>
  <c r="E10" i="3"/>
  <c r="D10" i="3"/>
  <c r="G21" i="4"/>
  <c r="F21" i="4"/>
  <c r="E21" i="4"/>
  <c r="D21" i="4"/>
  <c r="E11" i="3" l="1"/>
  <c r="F11" i="3"/>
  <c r="E22" i="4"/>
  <c r="F22" i="4"/>
  <c r="G26" i="8"/>
  <c r="F26" i="8"/>
  <c r="E26" i="8"/>
  <c r="D26" i="8"/>
  <c r="F8" i="9" l="1"/>
  <c r="E8" i="9"/>
  <c r="D8" i="9"/>
  <c r="G9" i="10"/>
  <c r="F9" i="10"/>
  <c r="E9" i="10"/>
  <c r="D9" i="10"/>
  <c r="G20" i="9"/>
  <c r="G28" i="9"/>
  <c r="F28" i="9"/>
  <c r="E28" i="9"/>
  <c r="D28" i="9"/>
  <c r="G8" i="4"/>
  <c r="F8" i="4"/>
  <c r="E8" i="4"/>
  <c r="D8" i="4"/>
  <c r="D9" i="6" l="1"/>
  <c r="E9" i="6"/>
  <c r="F9" i="6"/>
  <c r="G9" i="6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9" i="3"/>
  <c r="E29" i="3"/>
  <c r="D29" i="3"/>
  <c r="D19" i="2"/>
  <c r="E19" i="2"/>
  <c r="F19" i="2"/>
  <c r="G19" i="2"/>
  <c r="D28" i="7"/>
  <c r="E28" i="7"/>
  <c r="F28" i="7"/>
  <c r="G28" i="7"/>
  <c r="E10" i="1" l="1"/>
  <c r="G21" i="6"/>
  <c r="F21" i="6"/>
  <c r="E21" i="6"/>
  <c r="D21" i="6"/>
  <c r="G29" i="3"/>
  <c r="D29" i="6" l="1"/>
  <c r="D33" i="6"/>
  <c r="E22" i="6"/>
  <c r="E29" i="6" s="1"/>
  <c r="E33" i="6" s="1"/>
  <c r="E44" i="6" s="1"/>
  <c r="D21" i="10"/>
  <c r="E21" i="10"/>
  <c r="F21" i="10"/>
  <c r="G21" i="10"/>
  <c r="D29" i="10"/>
  <c r="E29" i="10"/>
  <c r="F29" i="10"/>
  <c r="G29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18" i="8"/>
  <c r="F18" i="8"/>
  <c r="E18" i="8"/>
  <c r="D18" i="8"/>
  <c r="G7" i="8"/>
  <c r="F7" i="8"/>
  <c r="E7" i="8"/>
  <c r="D7" i="8"/>
  <c r="G20" i="7"/>
  <c r="F20" i="7"/>
  <c r="E20" i="7"/>
  <c r="D20" i="7"/>
  <c r="G28" i="5"/>
  <c r="F28" i="5"/>
  <c r="E28" i="5"/>
  <c r="D28" i="5"/>
  <c r="G20" i="5"/>
  <c r="F20" i="5"/>
  <c r="E20" i="5"/>
  <c r="D20" i="5"/>
  <c r="G29" i="4"/>
  <c r="G33" i="4" s="1"/>
  <c r="F29" i="4"/>
  <c r="F33" i="4" s="1"/>
  <c r="E29" i="4"/>
  <c r="E33" i="4" s="1"/>
  <c r="D29" i="4"/>
  <c r="D33" i="4" s="1"/>
  <c r="G27" i="2"/>
  <c r="F27" i="2"/>
  <c r="E27" i="2"/>
  <c r="D27" i="2"/>
  <c r="G7" i="2"/>
  <c r="F7" i="2"/>
  <c r="E7" i="2"/>
  <c r="D7" i="2"/>
  <c r="D30" i="8" l="1"/>
  <c r="G23" i="4"/>
  <c r="G24" i="4"/>
  <c r="D33" i="10"/>
  <c r="F30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1" i="2"/>
  <c r="D44" i="2" s="1"/>
  <c r="E30" i="8"/>
  <c r="E40" i="8" s="1"/>
  <c r="G30" i="8"/>
  <c r="E22" i="10"/>
  <c r="F30" i="8"/>
  <c r="F40" i="8" s="1"/>
  <c r="E27" i="8"/>
  <c r="D40" i="8"/>
  <c r="E19" i="8"/>
  <c r="D32" i="7"/>
  <c r="D42" i="7" s="1"/>
  <c r="E30" i="6"/>
  <c r="E32" i="5"/>
  <c r="E43" i="5" s="1"/>
  <c r="D32" i="5"/>
  <c r="D43" i="5" s="1"/>
  <c r="F32" i="5"/>
  <c r="F43" i="5" s="1"/>
  <c r="E42" i="4"/>
  <c r="E30" i="4"/>
  <c r="F42" i="4"/>
  <c r="E30" i="10"/>
  <c r="F31" i="2"/>
  <c r="F44" i="2" s="1"/>
  <c r="F20" i="2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7" i="8"/>
  <c r="F19" i="8"/>
  <c r="E29" i="7"/>
  <c r="G32" i="7"/>
  <c r="E32" i="7"/>
  <c r="E42" i="7" s="1"/>
  <c r="E21" i="7"/>
  <c r="F21" i="7"/>
  <c r="D44" i="6"/>
  <c r="F22" i="6"/>
  <c r="F29" i="6" s="1"/>
  <c r="F33" i="6" s="1"/>
  <c r="F44" i="6" s="1"/>
  <c r="E29" i="5"/>
  <c r="F29" i="5"/>
  <c r="G32" i="5"/>
  <c r="E21" i="5"/>
  <c r="F21" i="5"/>
  <c r="F30" i="4"/>
  <c r="D42" i="4"/>
  <c r="E30" i="3"/>
  <c r="F30" i="3"/>
  <c r="E28" i="2"/>
  <c r="F28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1" i="2"/>
  <c r="G31" i="2"/>
  <c r="G29" i="1"/>
  <c r="F29" i="1"/>
  <c r="E29" i="1"/>
  <c r="D29" i="1"/>
  <c r="F10" i="1"/>
  <c r="G54" i="11" l="1"/>
  <c r="F50" i="14"/>
  <c r="G16" i="11"/>
  <c r="G47" i="11"/>
  <c r="E50" i="14"/>
  <c r="E61" i="14"/>
  <c r="D63" i="14" s="1"/>
  <c r="D65" i="14" s="1"/>
  <c r="G32" i="14"/>
  <c r="G36" i="5"/>
  <c r="G11" i="5"/>
  <c r="G10" i="5"/>
  <c r="G31" i="7"/>
  <c r="G30" i="7"/>
  <c r="G10" i="7"/>
  <c r="G9" i="7"/>
  <c r="G11" i="4"/>
  <c r="G10" i="4"/>
  <c r="G34" i="8"/>
  <c r="G29" i="8"/>
  <c r="G28" i="8"/>
  <c r="G20" i="8"/>
  <c r="G21" i="8"/>
  <c r="G9" i="8"/>
  <c r="G10" i="8"/>
  <c r="G22" i="7"/>
  <c r="G23" i="7"/>
  <c r="G30" i="5"/>
  <c r="G31" i="5"/>
  <c r="G22" i="5"/>
  <c r="G23" i="5"/>
  <c r="G31" i="4"/>
  <c r="G32" i="4"/>
  <c r="G29" i="2"/>
  <c r="G30" i="2"/>
  <c r="G10" i="2"/>
  <c r="G9" i="2"/>
  <c r="G22" i="2"/>
  <c r="G21" i="2"/>
  <c r="G36" i="7"/>
  <c r="G36" i="4"/>
  <c r="D41" i="8"/>
  <c r="D42" i="8" s="1"/>
  <c r="F33" i="2"/>
  <c r="D44" i="5"/>
  <c r="D45" i="5" s="1"/>
  <c r="E32" i="8"/>
  <c r="F32" i="8"/>
  <c r="F34" i="5"/>
  <c r="G38" i="4"/>
  <c r="G36" i="8"/>
  <c r="G38" i="7"/>
  <c r="F30" i="6"/>
  <c r="D45" i="6"/>
  <c r="D46" i="6" s="1"/>
  <c r="E34" i="5"/>
  <c r="G38" i="5"/>
  <c r="D43" i="4"/>
  <c r="D44" i="4" s="1"/>
  <c r="E35" i="6"/>
  <c r="F35" i="4"/>
  <c r="F36" i="15"/>
  <c r="D36" i="15"/>
  <c r="E22" i="1"/>
  <c r="E34" i="7"/>
  <c r="F35" i="6"/>
  <c r="E35" i="4"/>
  <c r="E33" i="2"/>
  <c r="E44" i="2"/>
  <c r="F22" i="1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5" i="2"/>
  <c r="G37" i="2"/>
  <c r="F30" i="1"/>
  <c r="F33" i="1"/>
  <c r="E30" i="1"/>
  <c r="E65" i="14" l="1"/>
  <c r="F65" i="14"/>
  <c r="G32" i="1"/>
  <c r="G12" i="1"/>
  <c r="G31" i="1"/>
  <c r="G11" i="1"/>
  <c r="G23" i="1"/>
  <c r="G24" i="1"/>
  <c r="E42" i="8"/>
  <c r="F42" i="8"/>
  <c r="E45" i="5"/>
  <c r="F45" i="5"/>
  <c r="E44" i="4"/>
  <c r="F44" i="4"/>
  <c r="F46" i="6"/>
  <c r="E46" i="6"/>
  <c r="D46" i="2"/>
  <c r="E35" i="1"/>
  <c r="G38" i="1"/>
  <c r="G36" i="1"/>
  <c r="F35" i="1"/>
  <c r="F43" i="1"/>
  <c r="D44" i="1" s="1"/>
  <c r="D45" i="1" s="1"/>
  <c r="D48" i="2" l="1"/>
  <c r="F48" i="2"/>
  <c r="E48" i="2"/>
  <c r="F45" i="1"/>
  <c r="E45" i="1"/>
  <c r="G29" i="6"/>
  <c r="G33" i="6" l="1"/>
  <c r="G12" i="6" l="1"/>
  <c r="G11" i="6"/>
  <c r="G24" i="6"/>
  <c r="G23" i="6"/>
  <c r="G31" i="6"/>
  <c r="G32" i="6"/>
  <c r="G39" i="6"/>
  <c r="G37" i="6"/>
  <c r="F29" i="7"/>
  <c r="F32" i="7"/>
  <c r="F42" i="7" s="1"/>
  <c r="D43" i="7" l="1"/>
  <c r="F44" i="7" s="1"/>
  <c r="F34" i="7"/>
  <c r="E44" i="7" l="1"/>
  <c r="D44" i="7"/>
  <c r="G32" i="9" l="1"/>
  <c r="G31" i="9" l="1"/>
  <c r="G30" i="9"/>
  <c r="G23" i="9"/>
  <c r="G22" i="9"/>
  <c r="G10" i="9"/>
  <c r="G11" i="9"/>
  <c r="G38" i="9"/>
  <c r="G36" i="9"/>
  <c r="G33" i="10"/>
  <c r="G12" i="10" l="1"/>
  <c r="G11" i="10"/>
  <c r="G32" i="10"/>
  <c r="G31" i="10"/>
  <c r="G24" i="10"/>
  <c r="G23" i="10"/>
  <c r="G38" i="10"/>
  <c r="G36" i="10"/>
  <c r="D42" i="10"/>
  <c r="E10" i="10"/>
  <c r="E33" i="10"/>
  <c r="E42" i="10" s="1"/>
  <c r="F10" i="10"/>
  <c r="F33" i="10"/>
  <c r="F35" i="10" l="1"/>
  <c r="E35" i="10"/>
  <c r="F42" i="10"/>
  <c r="D43" i="10" s="1"/>
  <c r="D44" i="10" s="1"/>
  <c r="E44" i="10" l="1"/>
  <c r="F44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33" i="3"/>
  <c r="D21" i="3"/>
  <c r="E21" i="3"/>
  <c r="E33" i="3" s="1"/>
  <c r="F21" i="3"/>
  <c r="F33" i="3" s="1"/>
  <c r="D33" i="3" l="1"/>
  <c r="D44" i="3" s="1"/>
  <c r="G13" i="3"/>
  <c r="G12" i="3"/>
  <c r="E44" i="3"/>
  <c r="F35" i="3"/>
  <c r="F44" i="3"/>
  <c r="F22" i="3"/>
  <c r="E22" i="3"/>
  <c r="E35" i="3" l="1"/>
  <c r="D45" i="3"/>
  <c r="D46" i="3" s="1"/>
  <c r="G31" i="3"/>
  <c r="G37" i="3"/>
  <c r="G32" i="3"/>
  <c r="G39" i="3"/>
  <c r="G24" i="3"/>
  <c r="G23" i="3"/>
  <c r="E46" i="3" l="1"/>
  <c r="F46" i="3"/>
</calcChain>
</file>

<file path=xl/sharedStrings.xml><?xml version="1.0" encoding="utf-8"?>
<sst xmlns="http://schemas.openxmlformats.org/spreadsheetml/2006/main" count="721" uniqueCount="156">
  <si>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</si>
  <si>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</si>
  <si>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</si>
  <si>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</si>
  <si>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</si>
  <si>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</si>
  <si>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</si>
  <si>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</si>
  <si>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</si>
  <si>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</si>
  <si>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</si>
  <si>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</si>
  <si>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</si>
  <si>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</si>
  <si>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</si>
  <si>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</si>
  <si>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</si>
  <si>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</si>
  <si>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</si>
  <si>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</si>
  <si>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</si>
  <si>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</si>
  <si>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</si>
  <si>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</si>
  <si>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</si>
  <si>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</si>
  <si>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</si>
  <si>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</si>
  <si>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</si>
  <si>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</si>
  <si>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</si>
  <si>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</si>
  <si>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</si>
  <si>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</si>
  <si>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</si>
  <si>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</si>
  <si>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</si>
  <si>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</si>
  <si>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</si>
  <si>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</si>
  <si>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</si>
  <si>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</si>
  <si>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</si>
  <si>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</si>
  <si>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</si>
  <si>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</si>
  <si>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</si>
  <si>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</si>
  <si>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</si>
  <si>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</si>
  <si>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</si>
  <si>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</si>
  <si>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</si>
  <si>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</si>
  <si>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</si>
  <si>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</si>
  <si>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</si>
  <si>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</si>
  <si>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</si>
  <si>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</si>
  <si>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</si>
  <si>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</si>
  <si>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</si>
  <si>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</si>
  <si>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</si>
  <si>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</si>
  <si>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</si>
  <si>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</si>
  <si>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</si>
  <si>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</si>
  <si>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</si>
  <si>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</si>
  <si>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</si>
  <si>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</si>
  <si>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Бутерброд с сыром</t>
  </si>
  <si>
    <t>Каша вязкая рисовая</t>
  </si>
  <si>
    <t>Кефир</t>
  </si>
  <si>
    <t>Сок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</si>
  <si>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</si>
  <si>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</si>
  <si>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</si>
  <si>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</si>
  <si>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</si>
  <si>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</si>
  <si>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</si>
  <si>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</si>
  <si>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Нектар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</si>
  <si>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</si>
  <si>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</si>
  <si>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</si>
  <si>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</si>
  <si>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</si>
  <si>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лимонный</t>
  </si>
  <si>
    <t>Напиток "Фантастик"</t>
  </si>
  <si>
    <t>Сосиски отварные</t>
  </si>
  <si>
    <t>Помидоры свежие (порционно)</t>
  </si>
  <si>
    <t>Плов "Домашний" (в-т 2)</t>
  </si>
  <si>
    <t>Фрукты</t>
  </si>
  <si>
    <t>Запеканка из творога новая с повидлом</t>
  </si>
  <si>
    <t>Чай "Школьный" с апельсином</t>
  </si>
  <si>
    <t>Бутерброд "Домашний"</t>
  </si>
  <si>
    <t>Блинчики "Улыбка"</t>
  </si>
  <si>
    <t>Биточек "Воздушный"</t>
  </si>
  <si>
    <t xml:space="preserve">Каша расыпчатая рисовая </t>
  </si>
  <si>
    <t>Блины "Банановый рай"</t>
  </si>
  <si>
    <t>70/20</t>
  </si>
  <si>
    <t>Чай "Школьный" с лимоном</t>
  </si>
  <si>
    <t>Блины "Шоколадный вулкан"</t>
  </si>
  <si>
    <t>Каша расыпчатая рисовая</t>
  </si>
  <si>
    <t>Мясное гнездо Вальдинепа</t>
  </si>
  <si>
    <t>75/50</t>
  </si>
  <si>
    <t>Блинчики фаршированные с колбасой и сыром</t>
  </si>
  <si>
    <t>135/5</t>
  </si>
  <si>
    <t>Творожно-фруктовая запеканка</t>
  </si>
  <si>
    <t>Пицца "Школьная"</t>
  </si>
  <si>
    <t>Гренки "Лакомка"</t>
  </si>
  <si>
    <t>Котлета "Нясвиж"</t>
  </si>
  <si>
    <t>Сырники из творога с вареньем</t>
  </si>
  <si>
    <t>Мясные шарики</t>
  </si>
  <si>
    <t>Каша расыпчатая гречневая</t>
  </si>
  <si>
    <t>Манник "Полосатик" с вареньем</t>
  </si>
  <si>
    <t>Драчена</t>
  </si>
  <si>
    <t>Напиток "Родничок" (в-т 2)</t>
  </si>
  <si>
    <t>Коврижка по-домашнему (В-1)</t>
  </si>
  <si>
    <t>Бутерброд с колбасой запеченный</t>
  </si>
  <si>
    <t>Фрукты свежие</t>
  </si>
  <si>
    <t>Пирог</t>
  </si>
  <si>
    <t>Зефир</t>
  </si>
  <si>
    <t>Кондитерские изделия (Халва)</t>
  </si>
  <si>
    <t>Кондитерские изделия (Зефир)</t>
  </si>
  <si>
    <t>Сок в ассортименте</t>
  </si>
  <si>
    <t>Чай "Школьный" с сахаром</t>
  </si>
  <si>
    <t>Компот из сухофруктов "Школьный" (курага)</t>
  </si>
  <si>
    <t>Фрукты свежие (яблоки)</t>
  </si>
  <si>
    <t>Рыба в сыре жаренная</t>
  </si>
  <si>
    <t>Капуста по-домашнему</t>
  </si>
  <si>
    <t>Фрукты свежие (апельсины)</t>
  </si>
  <si>
    <t>Мясо тушеное "Вкусное"</t>
  </si>
  <si>
    <t>50/25</t>
  </si>
  <si>
    <t>Фрукты свежие (бананы)</t>
  </si>
  <si>
    <t>Чай с апельсином</t>
  </si>
  <si>
    <t xml:space="preserve">Каша вязкая гречневая </t>
  </si>
  <si>
    <t>Овощи консервированные (порциями) огурцы</t>
  </si>
  <si>
    <t>Салат из белокочаной капусты с зеленым горошком</t>
  </si>
  <si>
    <t>Кондитерские изделия (Вафли)</t>
  </si>
  <si>
    <t>Салат "Минутка"</t>
  </si>
  <si>
    <t>Салат "Парус"</t>
  </si>
  <si>
    <t>Винегрет с зеленым горошком</t>
  </si>
  <si>
    <t>Бифштекс "Смачны"</t>
  </si>
  <si>
    <t>Гуляш детский</t>
  </si>
  <si>
    <t>50/15</t>
  </si>
  <si>
    <t>Биточки "Золотая рыбка"</t>
  </si>
  <si>
    <t>Биточки куриные "Наслаждение"</t>
  </si>
  <si>
    <t>Салат "Чайка"</t>
  </si>
  <si>
    <t>Салат "Горошек"</t>
  </si>
  <si>
    <t>Салат "Заря"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</si>
</sst>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6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3" fillId="0" borderId="13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0" fillId="0" borderId="20" xfId="0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3" fillId="5" borderId="20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 wrapText="1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vertical="center"/>
    </xf>
    <xf numFmtId="0" fontId="6" fillId="5" borderId="12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12" fillId="5" borderId="15" xfId="0" applyFont="1" applyFill="1" applyBorder="1" applyAlignment="1">
      <alignment vertical="center" wrapText="1"/>
    </xf>
    <xf numFmtId="0" fontId="7" fillId="5" borderId="12" xfId="0" applyFont="1" applyFill="1" applyBorder="1" applyAlignment="1">
      <alignment horizontal="center" vertical="center"/>
    </xf>
    <xf numFmtId="0" fontId="3" fillId="5" borderId="13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 applyAlignment="1">
      <alignment horizontal="center"/>
    </xf>
    <xf numFmtId="164" fontId="3" fillId="5" borderId="16" xfId="0" applyNumberFormat="1" applyFont="1" applyFill="1" applyBorder="1" applyAlignment="1">
      <alignment horizontal="center" vertical="top" wrapText="1"/>
    </xf>
    <xf numFmtId="2" fontId="3" fillId="5" borderId="20" xfId="0" applyNumberFormat="1" applyFont="1" applyFill="1" applyBorder="1" applyAlignment="1">
      <alignment horizontal="center" vertical="top" wrapText="1"/>
    </xf>
    <xf numFmtId="0" fontId="2" fillId="5" borderId="14" xfId="0" applyFont="1" applyFill="1" applyBorder="1" applyAlignment="1">
      <alignment horizontal="center" vertical="center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 wrapText="1"/>
    </xf>
    <xf numFmtId="0" fontId="0" fillId="5" borderId="20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Continuous" vertical="center"/>
    </xf>
    <xf numFmtId="164" fontId="3" fillId="5" borderId="16" xfId="0" applyNumberFormat="1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left" vertical="center"/>
    </xf>
    <xf numFmtId="0" fontId="10" fillId="5" borderId="2" xfId="0" applyFont="1" applyFill="1" applyBorder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opLeftCell="A4" workbookViewId="0">
      <selection activeCell="B14" sqref="B14:G14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8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6.5" customHeight="1" thickBot="1" x14ac:dyDescent="0.3">
      <c r="A4" s="1"/>
      <c r="B4" s="52" t="s">
        <v>94</v>
      </c>
      <c r="C4" s="53">
        <v>50</v>
      </c>
      <c r="D4" s="29">
        <v>4.95</v>
      </c>
      <c r="E4" s="19">
        <v>8.9499999999999993</v>
      </c>
      <c r="F4" s="19">
        <v>0.8</v>
      </c>
      <c r="G4" s="19">
        <v>103.5</v>
      </c>
    </row>
    <row r="5" spans="1:8" ht="17.25" customHeight="1" thickBot="1" x14ac:dyDescent="0.3">
      <c r="A5" s="1"/>
      <c r="B5" s="54" t="s">
        <v>69</v>
      </c>
      <c r="C5" s="53">
        <v>150</v>
      </c>
      <c r="D5" s="19">
        <v>5.0999999999999996</v>
      </c>
      <c r="E5" s="19">
        <v>4.3499999999999996</v>
      </c>
      <c r="F5" s="19">
        <v>30.3</v>
      </c>
      <c r="G5" s="19">
        <v>180</v>
      </c>
    </row>
    <row r="6" spans="1:8" ht="16.5" customHeight="1" thickBot="1" x14ac:dyDescent="0.3">
      <c r="A6" s="1"/>
      <c r="B6" s="55" t="s">
        <v>73</v>
      </c>
      <c r="C6" s="56">
        <v>200</v>
      </c>
      <c r="D6" s="19">
        <v>1.4</v>
      </c>
      <c r="E6" s="19">
        <v>1</v>
      </c>
      <c r="F6" s="29">
        <v>15</v>
      </c>
      <c r="G6" s="29">
        <v>78</v>
      </c>
    </row>
    <row r="7" spans="1:8" ht="16.5" thickBot="1" x14ac:dyDescent="0.3">
      <c r="A7" s="1"/>
      <c r="B7" s="57" t="s">
        <v>74</v>
      </c>
      <c r="C7" s="58">
        <v>40</v>
      </c>
      <c r="D7" s="11">
        <v>5.72</v>
      </c>
      <c r="E7" s="11">
        <v>7.92</v>
      </c>
      <c r="F7" s="11">
        <v>9.7200000000000006</v>
      </c>
      <c r="G7" s="11">
        <v>132.80000000000001</v>
      </c>
    </row>
    <row r="8" spans="1:8" ht="16.5" thickBot="1" x14ac:dyDescent="0.3">
      <c r="A8" s="1"/>
      <c r="B8" s="57"/>
      <c r="C8" s="58"/>
      <c r="D8" s="11"/>
      <c r="E8" s="11"/>
      <c r="F8" s="11"/>
      <c r="G8" s="11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46" t="s">
        <v>64</v>
      </c>
      <c r="C11" s="157"/>
      <c r="D11" s="157"/>
      <c r="E11" s="157"/>
      <c r="F11" s="158"/>
      <c r="G11" s="1">
        <f>G9*65/G33</f>
        <v>20.042105919780425</v>
      </c>
    </row>
    <row r="12" spans="1:8" x14ac:dyDescent="0.25">
      <c r="A12" s="1"/>
      <c r="B12" s="146" t="s">
        <v>65</v>
      </c>
      <c r="C12" s="157"/>
      <c r="D12" s="157"/>
      <c r="E12" s="157"/>
      <c r="F12" s="158"/>
      <c r="G12" s="1">
        <f>G9*75/G33</f>
        <v>23.125506830515878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33.75" customHeight="1" thickBot="1" x14ac:dyDescent="0.3">
      <c r="A14" s="1"/>
      <c r="B14" s="104" t="s">
        <v>142</v>
      </c>
      <c r="C14" s="105">
        <v>30</v>
      </c>
      <c r="D14" s="106">
        <v>1.4</v>
      </c>
      <c r="E14" s="106">
        <v>0</v>
      </c>
      <c r="F14" s="106">
        <v>0.65</v>
      </c>
      <c r="G14" s="106">
        <v>9.6</v>
      </c>
    </row>
    <row r="15" spans="1:8" ht="16.5" thickBot="1" x14ac:dyDescent="0.3">
      <c r="A15" s="1"/>
      <c r="B15" s="104" t="s">
        <v>96</v>
      </c>
      <c r="C15" s="105" t="s">
        <v>62</v>
      </c>
      <c r="D15" s="106">
        <v>18.87</v>
      </c>
      <c r="E15" s="106">
        <v>6.8</v>
      </c>
      <c r="F15" s="106">
        <v>29.07</v>
      </c>
      <c r="G15" s="106">
        <v>251.6</v>
      </c>
    </row>
    <row r="16" spans="1:8" ht="16.5" thickBot="1" x14ac:dyDescent="0.3">
      <c r="A16" s="1"/>
      <c r="B16" s="104" t="s">
        <v>122</v>
      </c>
      <c r="C16" s="107">
        <v>200</v>
      </c>
      <c r="D16" s="108">
        <v>0.2</v>
      </c>
      <c r="E16" s="108"/>
      <c r="F16" s="108">
        <v>12.2</v>
      </c>
      <c r="G16" s="108">
        <v>48.2</v>
      </c>
    </row>
    <row r="17" spans="1:7" ht="16.5" thickBot="1" x14ac:dyDescent="0.3">
      <c r="A17" s="1"/>
      <c r="B17" s="109" t="s">
        <v>63</v>
      </c>
      <c r="C17" s="110">
        <v>40</v>
      </c>
      <c r="D17" s="111">
        <v>2.64</v>
      </c>
      <c r="E17" s="111">
        <v>0.48</v>
      </c>
      <c r="F17" s="111">
        <v>13.68</v>
      </c>
      <c r="G17" s="111">
        <v>72.400000000000006</v>
      </c>
    </row>
    <row r="18" spans="1:7" ht="16.5" thickBot="1" x14ac:dyDescent="0.3">
      <c r="A18" s="1"/>
      <c r="B18" s="109" t="s">
        <v>127</v>
      </c>
      <c r="C18" s="110">
        <v>40</v>
      </c>
      <c r="D18" s="111">
        <v>0.32</v>
      </c>
      <c r="E18" s="111"/>
      <c r="F18" s="111">
        <v>31.32</v>
      </c>
      <c r="G18" s="111">
        <v>121.6</v>
      </c>
    </row>
    <row r="19" spans="1:7" ht="32.25" thickBot="1" x14ac:dyDescent="0.3">
      <c r="A19" s="1"/>
      <c r="B19" s="114" t="s">
        <v>124</v>
      </c>
      <c r="C19" s="105">
        <v>40</v>
      </c>
      <c r="D19" s="106">
        <v>4.32</v>
      </c>
      <c r="E19" s="106">
        <v>8.4</v>
      </c>
      <c r="F19" s="106">
        <v>6.92</v>
      </c>
      <c r="G19" s="106">
        <v>123.6</v>
      </c>
    </row>
    <row r="20" spans="1:7" ht="15.75" x14ac:dyDescent="0.25">
      <c r="A20" s="1"/>
      <c r="B20" s="112" t="s">
        <v>133</v>
      </c>
      <c r="C20" s="105">
        <v>150</v>
      </c>
      <c r="D20" s="113">
        <v>2.25</v>
      </c>
      <c r="E20" s="113">
        <v>0.15</v>
      </c>
      <c r="F20" s="113">
        <v>31.5</v>
      </c>
      <c r="G20" s="113">
        <v>133.5</v>
      </c>
    </row>
    <row r="21" spans="1:7" x14ac:dyDescent="0.25">
      <c r="A21" s="1"/>
      <c r="B21" s="3" t="s">
        <v>10</v>
      </c>
      <c r="C21" s="1"/>
      <c r="D21" s="1">
        <f>SUM(D14:D20)</f>
        <v>30</v>
      </c>
      <c r="E21" s="1">
        <f>SUM(E14:E20)</f>
        <v>15.83</v>
      </c>
      <c r="F21" s="1">
        <f>SUM(F14:F20)</f>
        <v>125.34</v>
      </c>
      <c r="G21" s="1">
        <f>SUM(G14:G20)</f>
        <v>760.5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0.52766666666666662</v>
      </c>
      <c r="F22" s="1">
        <f>F21/D21</f>
        <v>4.1779999999999999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30.835568585864888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35.579502214459488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24"/>
      <c r="B26" s="62" t="s">
        <v>72</v>
      </c>
      <c r="C26" s="59">
        <v>50</v>
      </c>
      <c r="D26" s="30">
        <v>2.8</v>
      </c>
      <c r="E26" s="30">
        <v>4.4000000000000004</v>
      </c>
      <c r="F26" s="30">
        <v>28.05</v>
      </c>
      <c r="G26" s="30">
        <v>156</v>
      </c>
    </row>
    <row r="27" spans="1:7" ht="15.75" x14ac:dyDescent="0.25">
      <c r="A27" s="24"/>
      <c r="B27" s="62" t="s">
        <v>85</v>
      </c>
      <c r="C27" s="63">
        <v>200</v>
      </c>
      <c r="D27" s="45">
        <v>4.2</v>
      </c>
      <c r="E27" s="46">
        <v>4</v>
      </c>
      <c r="F27" s="46">
        <v>18</v>
      </c>
      <c r="G27" s="45">
        <v>124.8</v>
      </c>
    </row>
    <row r="28" spans="1:7" ht="16.5" thickBot="1" x14ac:dyDescent="0.3">
      <c r="A28" s="24"/>
      <c r="B28" s="62" t="s">
        <v>97</v>
      </c>
      <c r="C28" s="63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7.6</v>
      </c>
      <c r="E29" s="1">
        <f>SUM(E26:E28)</f>
        <v>9</v>
      </c>
      <c r="F29" s="1">
        <f>SUM(F26:F28)</f>
        <v>60.75</v>
      </c>
      <c r="G29" s="1">
        <f>SUM(G26:G28)</f>
        <v>348.3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1.1842105263157896</v>
      </c>
      <c r="F30" s="1">
        <f>F29/D29</f>
        <v>7.9934210526315796</v>
      </c>
      <c r="G30" s="1"/>
    </row>
    <row r="31" spans="1:7" x14ac:dyDescent="0.25">
      <c r="A31" s="1"/>
      <c r="B31" s="146" t="s">
        <v>49</v>
      </c>
      <c r="C31" s="157"/>
      <c r="D31" s="157"/>
      <c r="E31" s="157"/>
      <c r="F31" s="158"/>
      <c r="G31" s="1">
        <f>G29*65/G33</f>
        <v>14.122325494354689</v>
      </c>
    </row>
    <row r="32" spans="1:7" x14ac:dyDescent="0.25">
      <c r="A32" s="1"/>
      <c r="B32" s="146" t="s">
        <v>50</v>
      </c>
      <c r="C32" s="157"/>
      <c r="D32" s="157"/>
      <c r="E32" s="157"/>
      <c r="F32" s="158"/>
      <c r="G32" s="1">
        <f>G29*75/G33</f>
        <v>16.294990955024641</v>
      </c>
    </row>
    <row r="33" spans="1:7" x14ac:dyDescent="0.25">
      <c r="A33" s="1"/>
      <c r="B33" s="3" t="s">
        <v>14</v>
      </c>
      <c r="C33" s="1"/>
      <c r="D33" s="1">
        <f>D9+D21+D29</f>
        <v>54.77</v>
      </c>
      <c r="E33" s="1">
        <f>E9+E21+E29</f>
        <v>47.05</v>
      </c>
      <c r="F33" s="1">
        <f>F9+F21+F29</f>
        <v>241.91</v>
      </c>
      <c r="G33" s="1">
        <f>G9+G21+G29</f>
        <v>1603.1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0.85904692349826539</v>
      </c>
      <c r="F35" s="1">
        <f>F33/D33</f>
        <v>4.4168340332298701</v>
      </c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G33*100/2100</f>
        <v>76.338095238095235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G33*100/2300</f>
        <v>69.7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219.08</v>
      </c>
      <c r="E43" s="1">
        <f>E33*E42</f>
        <v>423.45</v>
      </c>
      <c r="F43" s="1">
        <f>F33*F42</f>
        <v>967.64</v>
      </c>
      <c r="G43" s="1"/>
    </row>
    <row r="44" spans="1:7" x14ac:dyDescent="0.25">
      <c r="A44" s="1"/>
      <c r="B44" s="3" t="s">
        <v>54</v>
      </c>
      <c r="C44" s="1"/>
      <c r="D44" s="1">
        <f>D43+E43+F43</f>
        <v>1610.17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13.606016755994707</v>
      </c>
      <c r="E45" s="1">
        <f>E43*100/D44</f>
        <v>26.298465379431985</v>
      </c>
      <c r="F45" s="1">
        <f>F43*100/D44</f>
        <v>60.095517864573303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3:F23"/>
    <mergeCell ref="B24:F24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tabSelected="1" topLeftCell="A4" workbookViewId="0">
      <selection activeCell="B14" sqref="B14:G14"/>
    </sheetView>
  </sheetViews>
  <sheetFormatPr defaultRowHeight="15" x14ac:dyDescent="0.25"/>
  <cols>
    <col min="1" max="1" width="4.7109375" customWidth="1"/>
    <col min="2" max="2" width="36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25</v>
      </c>
      <c r="C2" s="157"/>
      <c r="D2" s="157"/>
      <c r="E2" s="157"/>
      <c r="F2" s="157"/>
      <c r="G2" s="157"/>
      <c r="H2" s="158"/>
    </row>
    <row r="3" spans="1:8" ht="15.75" thickBot="1" x14ac:dyDescent="0.3">
      <c r="A3" s="1"/>
      <c r="B3" s="146" t="s">
        <v>9</v>
      </c>
      <c r="C3" s="157"/>
      <c r="D3" s="157"/>
      <c r="E3" s="157"/>
      <c r="F3" s="157"/>
      <c r="G3" s="157"/>
      <c r="H3" s="158"/>
    </row>
    <row r="4" spans="1:8" ht="21.75" customHeight="1" thickBot="1" x14ac:dyDescent="0.3">
      <c r="A4" s="1"/>
      <c r="B4" s="52" t="s">
        <v>95</v>
      </c>
      <c r="C4" s="91">
        <v>50</v>
      </c>
      <c r="D4" s="20">
        <v>0.55000000000000004</v>
      </c>
      <c r="E4" s="20">
        <v>0.1</v>
      </c>
      <c r="F4" s="20">
        <v>1.9</v>
      </c>
      <c r="G4" s="20">
        <v>11.5</v>
      </c>
    </row>
    <row r="5" spans="1:8" ht="18.75" customHeight="1" thickBot="1" x14ac:dyDescent="0.3">
      <c r="A5" s="1"/>
      <c r="B5" s="57" t="s">
        <v>121</v>
      </c>
      <c r="C5" s="56">
        <v>100</v>
      </c>
      <c r="D5" s="19">
        <v>11.1</v>
      </c>
      <c r="E5" s="19">
        <v>14.9</v>
      </c>
      <c r="F5" s="19">
        <v>5.6</v>
      </c>
      <c r="G5" s="19">
        <v>200</v>
      </c>
    </row>
    <row r="6" spans="1:8" ht="16.5" thickBot="1" x14ac:dyDescent="0.3">
      <c r="A6" s="1"/>
      <c r="B6" s="61" t="s">
        <v>70</v>
      </c>
      <c r="C6" s="82">
        <v>200</v>
      </c>
      <c r="D6" s="19">
        <v>0.2</v>
      </c>
      <c r="E6" s="19">
        <v>0.06</v>
      </c>
      <c r="F6" s="19">
        <v>13</v>
      </c>
      <c r="G6" s="19">
        <v>53.4</v>
      </c>
    </row>
    <row r="7" spans="1:8" ht="16.5" thickBot="1" x14ac:dyDescent="0.3">
      <c r="A7" s="33"/>
      <c r="B7" s="61" t="s">
        <v>81</v>
      </c>
      <c r="C7" s="82">
        <v>45</v>
      </c>
      <c r="D7" s="34">
        <v>5.8</v>
      </c>
      <c r="E7" s="34">
        <v>7.5</v>
      </c>
      <c r="F7" s="34">
        <v>7.2</v>
      </c>
      <c r="G7" s="34">
        <v>119.7</v>
      </c>
    </row>
    <row r="8" spans="1:8" ht="16.5" thickBot="1" x14ac:dyDescent="0.3">
      <c r="A8" s="33"/>
      <c r="B8" s="61" t="s">
        <v>63</v>
      </c>
      <c r="C8" s="82">
        <v>30</v>
      </c>
      <c r="D8" s="11">
        <v>1.98</v>
      </c>
      <c r="E8" s="11">
        <v>0.36</v>
      </c>
      <c r="F8" s="11">
        <v>10.26</v>
      </c>
      <c r="G8" s="11">
        <v>54.3</v>
      </c>
    </row>
    <row r="9" spans="1:8" x14ac:dyDescent="0.25">
      <c r="A9" s="1"/>
      <c r="B9" s="3" t="s">
        <v>10</v>
      </c>
      <c r="C9" s="1"/>
      <c r="D9" s="1">
        <f>SUM(D4:D8)</f>
        <v>19.63</v>
      </c>
      <c r="E9" s="1">
        <f>SUM(E4:E8)</f>
        <v>22.92</v>
      </c>
      <c r="F9" s="1">
        <f>SUM(F4:F8)</f>
        <v>37.96</v>
      </c>
      <c r="G9" s="1">
        <f>SUM(G4:G8)</f>
        <v>438.9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1.1676006113092208</v>
      </c>
      <c r="F10" s="1">
        <f>F9/D9</f>
        <v>1.9337748344370862</v>
      </c>
      <c r="G10" s="1"/>
    </row>
    <row r="11" spans="1:8" x14ac:dyDescent="0.25">
      <c r="A11" s="1"/>
      <c r="B11" s="146" t="s">
        <v>64</v>
      </c>
      <c r="C11" s="157"/>
      <c r="D11" s="157"/>
      <c r="E11" s="157"/>
      <c r="F11" s="158"/>
      <c r="G11" s="1">
        <f>G9*65/G33</f>
        <v>16.456218274111677</v>
      </c>
    </row>
    <row r="12" spans="1:8" x14ac:dyDescent="0.25">
      <c r="A12" s="1"/>
      <c r="B12" s="146" t="s">
        <v>65</v>
      </c>
      <c r="C12" s="157"/>
      <c r="D12" s="157"/>
      <c r="E12" s="157"/>
      <c r="F12" s="158"/>
      <c r="G12" s="1">
        <f>G9*75/G33</f>
        <v>18.987944162436548</v>
      </c>
    </row>
    <row r="13" spans="1:8" ht="15.75" thickBot="1" x14ac:dyDescent="0.3">
      <c r="A13" s="1"/>
      <c r="B13" s="7" t="s">
        <v>12</v>
      </c>
      <c r="C13" s="8"/>
      <c r="D13" s="8"/>
      <c r="E13" s="8"/>
      <c r="F13" s="8"/>
      <c r="G13" s="8"/>
    </row>
    <row r="14" spans="1:8" ht="16.5" thickBot="1" x14ac:dyDescent="0.3">
      <c r="A14" s="1"/>
      <c r="B14" s="104" t="s">
        <v>155</v>
      </c>
      <c r="C14" s="105">
        <v>50</v>
      </c>
      <c r="D14" s="106">
        <v>1.25</v>
      </c>
      <c r="E14" s="106">
        <v>5.85</v>
      </c>
      <c r="F14" s="106">
        <v>3.2</v>
      </c>
      <c r="G14" s="106">
        <v>70.5</v>
      </c>
    </row>
    <row r="15" spans="1:8" ht="18" customHeight="1" thickBot="1" x14ac:dyDescent="0.3">
      <c r="A15" s="1"/>
      <c r="B15" s="114" t="s">
        <v>91</v>
      </c>
      <c r="C15" s="105">
        <v>75</v>
      </c>
      <c r="D15" s="106">
        <v>13.05</v>
      </c>
      <c r="E15" s="106">
        <v>11.85</v>
      </c>
      <c r="F15" s="106">
        <v>5.4</v>
      </c>
      <c r="G15" s="106">
        <v>182.1</v>
      </c>
    </row>
    <row r="16" spans="1:8" ht="18" customHeight="1" thickBot="1" x14ac:dyDescent="0.3">
      <c r="A16" s="1"/>
      <c r="B16" s="136" t="s">
        <v>67</v>
      </c>
      <c r="C16" s="105">
        <v>150</v>
      </c>
      <c r="D16" s="106">
        <v>3.15</v>
      </c>
      <c r="E16" s="106">
        <v>4.95</v>
      </c>
      <c r="F16" s="115">
        <v>20.100000000000001</v>
      </c>
      <c r="G16" s="115">
        <v>138</v>
      </c>
    </row>
    <row r="17" spans="1:7" ht="16.5" thickBot="1" x14ac:dyDescent="0.3">
      <c r="A17" s="1"/>
      <c r="B17" s="140" t="s">
        <v>130</v>
      </c>
      <c r="C17" s="145">
        <v>200</v>
      </c>
      <c r="D17" s="108">
        <v>0.6</v>
      </c>
      <c r="E17" s="108">
        <v>0.2</v>
      </c>
      <c r="F17" s="108">
        <v>20</v>
      </c>
      <c r="G17" s="108">
        <v>90</v>
      </c>
    </row>
    <row r="18" spans="1:7" ht="16.5" thickBot="1" x14ac:dyDescent="0.3">
      <c r="A18" s="1"/>
      <c r="B18" s="109" t="s">
        <v>63</v>
      </c>
      <c r="C18" s="132">
        <v>30</v>
      </c>
      <c r="D18" s="108">
        <v>1.98</v>
      </c>
      <c r="E18" s="108">
        <v>0.36</v>
      </c>
      <c r="F18" s="108">
        <v>10.26</v>
      </c>
      <c r="G18" s="108">
        <v>54.3</v>
      </c>
    </row>
    <row r="19" spans="1:7" ht="16.5" thickBot="1" x14ac:dyDescent="0.3">
      <c r="A19" s="1"/>
      <c r="B19" s="112" t="s">
        <v>129</v>
      </c>
      <c r="C19" s="133">
        <v>40</v>
      </c>
      <c r="D19" s="106">
        <v>1.28</v>
      </c>
      <c r="E19" s="106">
        <v>1.1200000000000001</v>
      </c>
      <c r="F19" s="106">
        <v>32.04</v>
      </c>
      <c r="G19" s="106">
        <v>145</v>
      </c>
    </row>
    <row r="20" spans="1:7" ht="16.5" thickBot="1" x14ac:dyDescent="0.3">
      <c r="A20" s="1"/>
      <c r="B20" s="112" t="s">
        <v>125</v>
      </c>
      <c r="C20" s="133">
        <v>200</v>
      </c>
      <c r="D20" s="106">
        <v>1.8</v>
      </c>
      <c r="E20" s="106">
        <v>0.4</v>
      </c>
      <c r="F20" s="106">
        <v>16.2</v>
      </c>
      <c r="G20" s="106">
        <v>178</v>
      </c>
    </row>
    <row r="21" spans="1:7" x14ac:dyDescent="0.25">
      <c r="A21" s="1"/>
      <c r="B21" s="3" t="s">
        <v>10</v>
      </c>
      <c r="C21" s="1"/>
      <c r="D21" s="1">
        <f>SUM(D14:D20)</f>
        <v>23.110000000000003</v>
      </c>
      <c r="E21" s="1">
        <f>SUM(E14:E20)</f>
        <v>24.729999999999997</v>
      </c>
      <c r="F21" s="1">
        <f>SUM(F14:F20)</f>
        <v>107.2</v>
      </c>
      <c r="G21" s="1">
        <f>SUM(G14:G20)</f>
        <v>857.9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1.0700995240155775</v>
      </c>
      <c r="F22" s="1">
        <f>F21/D21</f>
        <v>4.6386845521419291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32.166301338255657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37.114963082602678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62" t="s">
        <v>104</v>
      </c>
      <c r="C26" s="56" t="s">
        <v>105</v>
      </c>
      <c r="D26" s="98">
        <v>6.1</v>
      </c>
      <c r="E26" s="97">
        <v>4.75</v>
      </c>
      <c r="F26" s="97">
        <v>27.52</v>
      </c>
      <c r="G26" s="97">
        <v>173.3</v>
      </c>
    </row>
    <row r="27" spans="1:7" ht="16.5" thickBot="1" x14ac:dyDescent="0.3">
      <c r="A27" s="1"/>
      <c r="B27" s="62" t="s">
        <v>78</v>
      </c>
      <c r="C27" s="60">
        <v>200</v>
      </c>
      <c r="D27" s="19">
        <v>3.6</v>
      </c>
      <c r="E27" s="19">
        <v>2.8</v>
      </c>
      <c r="F27" s="19">
        <v>17.600000000000001</v>
      </c>
      <c r="G27" s="29">
        <v>196</v>
      </c>
    </row>
    <row r="28" spans="1:7" ht="15.75" x14ac:dyDescent="0.25">
      <c r="A28" s="1"/>
      <c r="B28" s="62" t="s">
        <v>97</v>
      </c>
      <c r="C28" s="53">
        <v>200</v>
      </c>
      <c r="D28" s="32">
        <v>0.6</v>
      </c>
      <c r="E28" s="37">
        <v>0.6</v>
      </c>
      <c r="F28" s="32">
        <v>14.7</v>
      </c>
      <c r="G28" s="37">
        <v>67.5</v>
      </c>
    </row>
    <row r="29" spans="1:7" x14ac:dyDescent="0.25">
      <c r="A29" s="1"/>
      <c r="B29" s="3" t="s">
        <v>10</v>
      </c>
      <c r="C29" s="1"/>
      <c r="D29" s="1">
        <f>SUM(D26:D28)</f>
        <v>10.299999999999999</v>
      </c>
      <c r="E29" s="1">
        <f>SUM(E26:E28)</f>
        <v>8.15</v>
      </c>
      <c r="F29" s="1">
        <f>SUM(F26:F28)</f>
        <v>59.820000000000007</v>
      </c>
      <c r="G29" s="1">
        <f>SUM(G26:G28)</f>
        <v>436.8</v>
      </c>
    </row>
    <row r="30" spans="1:7" ht="15" customHeight="1" x14ac:dyDescent="0.25">
      <c r="A30" s="1"/>
      <c r="B30" s="3" t="s">
        <v>11</v>
      </c>
      <c r="C30" s="1"/>
      <c r="D30" s="1">
        <v>1</v>
      </c>
      <c r="E30" s="1">
        <f>E29/D29</f>
        <v>0.79126213592233019</v>
      </c>
      <c r="F30" s="1">
        <f>F29/D29</f>
        <v>5.8077669902912632</v>
      </c>
      <c r="G30" s="1"/>
    </row>
    <row r="31" spans="1:7" ht="15" customHeight="1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16.377480387632673</v>
      </c>
    </row>
    <row r="32" spans="1:7" ht="15" customHeight="1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18.897092754960777</v>
      </c>
    </row>
    <row r="33" spans="1:7" ht="15" customHeight="1" x14ac:dyDescent="0.25">
      <c r="A33" s="1"/>
      <c r="B33" s="3" t="s">
        <v>14</v>
      </c>
      <c r="C33" s="1"/>
      <c r="D33" s="1">
        <f>D9+D21+D29</f>
        <v>53.04</v>
      </c>
      <c r="E33" s="1">
        <f>E9+E21+E29</f>
        <v>55.8</v>
      </c>
      <c r="F33" s="1">
        <f>F9+F21+F29</f>
        <v>204.98000000000002</v>
      </c>
      <c r="G33" s="1">
        <f>G9+G21+G29</f>
        <v>1733.6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1.0520361990950227</v>
      </c>
      <c r="F35" s="1">
        <f>F33/D33</f>
        <v>3.8646304675716445</v>
      </c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G33*100/2100</f>
        <v>82.552380952380958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G33*100/2300</f>
        <v>75.373913043478254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212.16</v>
      </c>
      <c r="E42" s="1">
        <f>E33*E41</f>
        <v>502.2</v>
      </c>
      <c r="F42" s="1">
        <f>F33*F41</f>
        <v>819.92000000000007</v>
      </c>
      <c r="G42" s="1"/>
    </row>
    <row r="43" spans="1:7" x14ac:dyDescent="0.25">
      <c r="A43" s="1"/>
      <c r="B43" s="3" t="s">
        <v>54</v>
      </c>
      <c r="C43" s="1"/>
      <c r="D43" s="1">
        <f>D42+E42+F42</f>
        <v>1534.2800000000002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13.82798446176708</v>
      </c>
      <c r="E44" s="1">
        <f>E42*100/D43</f>
        <v>32.731965482180563</v>
      </c>
      <c r="F44" s="1">
        <f>F42*100/D43</f>
        <v>53.440050056052343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B46" s="49" t="s">
        <v>87</v>
      </c>
      <c r="D46" t="s">
        <v>88</v>
      </c>
    </row>
    <row r="48" spans="1:7" ht="15" customHeight="1" x14ac:dyDescent="0.25"/>
    <row r="50" ht="15" customHeight="1" x14ac:dyDescent="0.25"/>
  </sheetData>
  <mergeCells count="12">
    <mergeCell ref="B23:F23"/>
    <mergeCell ref="B2:H2"/>
    <mergeCell ref="B3:H3"/>
    <mergeCell ref="B11:F11"/>
    <mergeCell ref="B12:F12"/>
    <mergeCell ref="B38:F39"/>
    <mergeCell ref="G38:G39"/>
    <mergeCell ref="B24:F24"/>
    <mergeCell ref="B31:F31"/>
    <mergeCell ref="B32:F32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26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9.5" thickBot="1" x14ac:dyDescent="0.3">
      <c r="A4" s="1"/>
      <c r="B4" s="12"/>
      <c r="C4" s="17"/>
      <c r="D4" s="13"/>
      <c r="E4" s="13"/>
      <c r="F4" s="13"/>
      <c r="G4" s="13"/>
      <c r="H4" s="1"/>
    </row>
    <row r="5" spans="1:8" ht="19.5" thickBot="1" x14ac:dyDescent="0.3">
      <c r="A5" s="1"/>
      <c r="B5" s="14"/>
      <c r="C5" s="18"/>
      <c r="D5" s="15"/>
      <c r="E5" s="15"/>
      <c r="F5" s="15"/>
      <c r="G5" s="15"/>
      <c r="H5" s="1"/>
    </row>
    <row r="6" spans="1:8" ht="19.5" thickBot="1" x14ac:dyDescent="0.3">
      <c r="A6" s="1"/>
      <c r="B6" s="14"/>
      <c r="C6" s="15"/>
      <c r="D6" s="15"/>
      <c r="E6" s="15"/>
      <c r="F6" s="15"/>
      <c r="G6" s="15"/>
      <c r="H6" s="1"/>
    </row>
    <row r="7" spans="1:8" ht="19.5" thickBot="1" x14ac:dyDescent="0.3">
      <c r="A7" s="1"/>
      <c r="B7" s="12"/>
      <c r="C7" s="13"/>
      <c r="D7" s="13"/>
      <c r="E7" s="13"/>
      <c r="F7" s="13"/>
      <c r="G7" s="13"/>
      <c r="H7" s="1"/>
    </row>
    <row r="8" spans="1:8" ht="19.5" thickBot="1" x14ac:dyDescent="0.3">
      <c r="A8" s="1"/>
      <c r="B8" s="14"/>
      <c r="C8" s="15"/>
      <c r="D8" s="15"/>
      <c r="E8" s="15"/>
      <c r="F8" s="15"/>
      <c r="G8" s="15"/>
      <c r="H8" s="1"/>
    </row>
    <row r="9" spans="1:8" ht="19.5" thickBot="1" x14ac:dyDescent="0.3">
      <c r="A9" s="1"/>
      <c r="B9" s="14"/>
      <c r="C9" s="15"/>
      <c r="D9" s="15"/>
      <c r="E9" s="15"/>
      <c r="F9" s="15"/>
      <c r="G9" s="15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ht="15.75" thickBot="1" x14ac:dyDescent="0.3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ht="19.5" thickBot="1" x14ac:dyDescent="0.3">
      <c r="A19" s="1"/>
      <c r="B19" s="12"/>
      <c r="C19" s="13"/>
      <c r="D19" s="13"/>
      <c r="E19" s="13"/>
      <c r="F19" s="13"/>
      <c r="G19" s="13"/>
      <c r="H19" s="1"/>
    </row>
    <row r="20" spans="1:8" ht="19.5" thickBot="1" x14ac:dyDescent="0.3">
      <c r="A20" s="1"/>
      <c r="B20" s="14"/>
      <c r="C20" s="15"/>
      <c r="D20" s="15"/>
      <c r="E20" s="15"/>
      <c r="F20" s="15"/>
      <c r="G20" s="15"/>
      <c r="H20" s="1"/>
    </row>
    <row r="21" spans="1:8" ht="19.5" thickBot="1" x14ac:dyDescent="0.3">
      <c r="A21" s="1"/>
      <c r="B21" s="14"/>
      <c r="C21" s="15"/>
      <c r="D21" s="15"/>
      <c r="E21" s="15"/>
      <c r="F21" s="15"/>
      <c r="G21" s="15"/>
      <c r="H21" s="1"/>
    </row>
    <row r="22" spans="1:8" ht="19.5" thickBot="1" x14ac:dyDescent="0.3">
      <c r="A22" s="1"/>
      <c r="B22" s="14"/>
      <c r="C22" s="15"/>
      <c r="D22" s="15"/>
      <c r="E22" s="15"/>
      <c r="F22" s="15"/>
      <c r="G22" s="15"/>
      <c r="H22" s="1"/>
    </row>
    <row r="23" spans="1:8" ht="19.5" thickBot="1" x14ac:dyDescent="0.3">
      <c r="A23" s="1"/>
      <c r="B23" s="14"/>
      <c r="C23" s="15"/>
      <c r="D23" s="15"/>
      <c r="E23" s="15"/>
      <c r="F23" s="15"/>
      <c r="G23" s="15"/>
      <c r="H23" s="1"/>
    </row>
    <row r="24" spans="1:8" ht="19.5" thickBot="1" x14ac:dyDescent="0.3">
      <c r="A24" s="1"/>
      <c r="B24" s="14"/>
      <c r="C24" s="15"/>
      <c r="D24" s="15"/>
      <c r="E24" s="15"/>
      <c r="F24" s="15"/>
      <c r="G24" s="15"/>
      <c r="H24" s="1"/>
    </row>
    <row r="25" spans="1:8" ht="15.75" thickBot="1" x14ac:dyDescent="0.3">
      <c r="A25" s="1"/>
      <c r="B25" s="10"/>
      <c r="C25" s="11"/>
      <c r="D25" s="11"/>
      <c r="E25" s="11"/>
      <c r="F25" s="11"/>
      <c r="G25" s="1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27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x14ac:dyDescent="0.25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28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x14ac:dyDescent="0.25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29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46" t="s">
        <v>49</v>
      </c>
      <c r="C16" s="157"/>
      <c r="D16" s="157"/>
      <c r="E16" s="157"/>
      <c r="F16" s="158"/>
      <c r="G16" s="1" t="e">
        <f>G14*60/G48</f>
        <v>#DIV/0!</v>
      </c>
      <c r="H16" s="1"/>
    </row>
    <row r="17" spans="1:8" x14ac:dyDescent="0.25">
      <c r="A17" s="1"/>
      <c r="B17" s="146" t="s">
        <v>50</v>
      </c>
      <c r="C17" s="157"/>
      <c r="D17" s="157"/>
      <c r="E17" s="157"/>
      <c r="F17" s="158"/>
      <c r="G17" s="1" t="e">
        <f>G14*70/G48</f>
        <v>#DIV/0!</v>
      </c>
      <c r="H17" s="1"/>
    </row>
    <row r="18" spans="1:8" x14ac:dyDescent="0.25">
      <c r="A18" s="1"/>
      <c r="B18" s="146" t="s">
        <v>12</v>
      </c>
      <c r="C18" s="147"/>
      <c r="D18" s="147"/>
      <c r="E18" s="147"/>
      <c r="F18" s="147"/>
      <c r="G18" s="147"/>
      <c r="H18" s="148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46" t="s">
        <v>49</v>
      </c>
      <c r="C31" s="157"/>
      <c r="D31" s="157"/>
      <c r="E31" s="157"/>
      <c r="F31" s="158"/>
      <c r="G31" s="1" t="e">
        <f>G29*60/G48</f>
        <v>#DIV/0!</v>
      </c>
      <c r="H31" s="1"/>
    </row>
    <row r="32" spans="1:8" x14ac:dyDescent="0.25">
      <c r="A32" s="1"/>
      <c r="B32" s="146" t="s">
        <v>50</v>
      </c>
      <c r="C32" s="157"/>
      <c r="D32" s="157"/>
      <c r="E32" s="157"/>
      <c r="F32" s="158"/>
      <c r="G32" s="1" t="e">
        <f>G29*70/G48</f>
        <v>#DIV/0!</v>
      </c>
      <c r="H32" s="1"/>
    </row>
    <row r="33" spans="1:8" x14ac:dyDescent="0.25">
      <c r="A33" s="1"/>
      <c r="B33" s="146" t="s">
        <v>13</v>
      </c>
      <c r="C33" s="147"/>
      <c r="D33" s="147"/>
      <c r="E33" s="147"/>
      <c r="F33" s="147"/>
      <c r="G33" s="147"/>
      <c r="H33" s="148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46" t="s">
        <v>49</v>
      </c>
      <c r="C46" s="157"/>
      <c r="D46" s="157"/>
      <c r="E46" s="157"/>
      <c r="F46" s="158"/>
      <c r="G46" s="1" t="e">
        <f>G44*60/G48</f>
        <v>#DIV/0!</v>
      </c>
      <c r="H46" s="1"/>
    </row>
    <row r="47" spans="1:8" x14ac:dyDescent="0.25">
      <c r="A47" s="1"/>
      <c r="B47" s="146" t="s">
        <v>50</v>
      </c>
      <c r="C47" s="157"/>
      <c r="D47" s="157"/>
      <c r="E47" s="157"/>
      <c r="F47" s="158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49" t="s">
        <v>16</v>
      </c>
      <c r="C52" s="150"/>
      <c r="D52" s="150"/>
      <c r="E52" s="150"/>
      <c r="F52" s="151"/>
      <c r="G52" s="155">
        <f>G48*100/2100</f>
        <v>0</v>
      </c>
      <c r="H52" s="1"/>
    </row>
    <row r="53" spans="1:8" x14ac:dyDescent="0.25">
      <c r="A53" s="1"/>
      <c r="B53" s="152"/>
      <c r="C53" s="153"/>
      <c r="D53" s="153"/>
      <c r="E53" s="153"/>
      <c r="F53" s="154"/>
      <c r="G53" s="156"/>
      <c r="H53" s="1"/>
    </row>
    <row r="54" spans="1:8" ht="15" customHeight="1" x14ac:dyDescent="0.25">
      <c r="A54" s="1"/>
      <c r="B54" s="149" t="s">
        <v>15</v>
      </c>
      <c r="C54" s="150"/>
      <c r="D54" s="150"/>
      <c r="E54" s="150"/>
      <c r="F54" s="151"/>
      <c r="G54" s="155">
        <f>G48*100/2300</f>
        <v>0</v>
      </c>
      <c r="H54" s="1"/>
    </row>
    <row r="55" spans="1:8" x14ac:dyDescent="0.25">
      <c r="A55" s="1"/>
      <c r="B55" s="152"/>
      <c r="C55" s="153"/>
      <c r="D55" s="153"/>
      <c r="E55" s="153"/>
      <c r="F55" s="154"/>
      <c r="G55" s="156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31:F31"/>
    <mergeCell ref="B2:H2"/>
    <mergeCell ref="B3:H3"/>
    <mergeCell ref="B16:F16"/>
    <mergeCell ref="B17:F17"/>
    <mergeCell ref="B18:H18"/>
    <mergeCell ref="B54:F55"/>
    <mergeCell ref="G54:G55"/>
    <mergeCell ref="B32:F32"/>
    <mergeCell ref="B33:H33"/>
    <mergeCell ref="B46:F46"/>
    <mergeCell ref="B47:F47"/>
    <mergeCell ref="B52:F53"/>
    <mergeCell ref="G52:G5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1" workbookViewId="0">
      <selection activeCell="E8" sqref="E8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59" t="s">
        <v>30</v>
      </c>
      <c r="B1" s="160"/>
      <c r="C1" s="160"/>
      <c r="D1" s="160"/>
      <c r="E1" s="160"/>
      <c r="F1" s="160"/>
      <c r="G1" s="160"/>
      <c r="H1" s="161"/>
    </row>
    <row r="2" spans="1:8" x14ac:dyDescent="0.25">
      <c r="A2" s="162"/>
      <c r="B2" s="163"/>
      <c r="C2" s="163"/>
      <c r="D2" s="163"/>
      <c r="E2" s="163"/>
      <c r="F2" s="163"/>
      <c r="G2" s="163"/>
      <c r="H2" s="164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54.77</v>
      </c>
      <c r="E4" s="1">
        <v>47.05</v>
      </c>
      <c r="F4" s="1">
        <v>241.91</v>
      </c>
      <c r="G4" s="51">
        <v>1603.1</v>
      </c>
      <c r="H4" s="1"/>
    </row>
    <row r="5" spans="1:8" x14ac:dyDescent="0.25">
      <c r="A5" s="1"/>
      <c r="B5" s="3" t="s">
        <v>32</v>
      </c>
      <c r="C5" s="1"/>
      <c r="D5" s="1">
        <v>57.68</v>
      </c>
      <c r="E5" s="1">
        <v>64.38</v>
      </c>
      <c r="F5" s="1">
        <v>234.73</v>
      </c>
      <c r="G5" s="1">
        <v>1583.61</v>
      </c>
      <c r="H5" s="1"/>
    </row>
    <row r="6" spans="1:8" x14ac:dyDescent="0.25">
      <c r="A6" s="1"/>
      <c r="B6" s="3" t="s">
        <v>33</v>
      </c>
      <c r="C6" s="1"/>
      <c r="D6" s="1">
        <v>56.18</v>
      </c>
      <c r="E6" s="1">
        <v>51.46</v>
      </c>
      <c r="F6" s="1">
        <v>217.07</v>
      </c>
      <c r="G6" s="51">
        <v>1877</v>
      </c>
      <c r="H6" s="1"/>
    </row>
    <row r="7" spans="1:8" x14ac:dyDescent="0.25">
      <c r="A7" s="1"/>
      <c r="B7" s="3" t="s">
        <v>34</v>
      </c>
      <c r="C7" s="1"/>
      <c r="D7" s="1">
        <v>59.59</v>
      </c>
      <c r="E7" s="1">
        <v>45.56</v>
      </c>
      <c r="F7" s="1">
        <v>265.39999999999998</v>
      </c>
      <c r="G7" s="51">
        <v>1652.92</v>
      </c>
      <c r="H7" s="1"/>
    </row>
    <row r="8" spans="1:8" x14ac:dyDescent="0.25">
      <c r="A8" s="1"/>
      <c r="B8" s="3" t="s">
        <v>35</v>
      </c>
      <c r="C8" s="1"/>
      <c r="D8" s="1">
        <v>56.08</v>
      </c>
      <c r="E8" s="1">
        <v>65.27</v>
      </c>
      <c r="F8" s="1">
        <v>202.47</v>
      </c>
      <c r="G8" s="1">
        <v>1615.1</v>
      </c>
      <c r="H8" s="1"/>
    </row>
    <row r="9" spans="1:8" x14ac:dyDescent="0.25">
      <c r="A9" s="1"/>
      <c r="B9" s="3" t="s">
        <v>36</v>
      </c>
      <c r="C9" s="1"/>
      <c r="D9" s="1">
        <v>56.63</v>
      </c>
      <c r="E9" s="1">
        <v>60.84</v>
      </c>
      <c r="F9" s="1">
        <v>245.7</v>
      </c>
      <c r="G9" s="1">
        <v>1651.25</v>
      </c>
      <c r="H9" s="1"/>
    </row>
    <row r="10" spans="1:8" x14ac:dyDescent="0.25">
      <c r="A10" s="1"/>
      <c r="B10" s="3" t="s">
        <v>37</v>
      </c>
      <c r="C10" s="1"/>
      <c r="D10" s="1">
        <v>71.28</v>
      </c>
      <c r="E10" s="1">
        <v>52.01</v>
      </c>
      <c r="F10" s="1">
        <v>266.74</v>
      </c>
      <c r="G10" s="1">
        <v>1786.97</v>
      </c>
      <c r="H10" s="1"/>
    </row>
    <row r="11" spans="1:8" x14ac:dyDescent="0.25">
      <c r="A11" s="1"/>
      <c r="B11" s="3" t="s">
        <v>38</v>
      </c>
      <c r="C11" s="1"/>
      <c r="D11" s="1">
        <v>46.89</v>
      </c>
      <c r="E11" s="1">
        <v>66</v>
      </c>
      <c r="F11" s="1">
        <v>187.02</v>
      </c>
      <c r="G11" s="1">
        <v>1667.26</v>
      </c>
      <c r="H11" s="1"/>
    </row>
    <row r="12" spans="1:8" x14ac:dyDescent="0.25">
      <c r="A12" s="1"/>
      <c r="B12" s="3" t="s">
        <v>39</v>
      </c>
      <c r="C12" s="1"/>
      <c r="D12" s="1">
        <v>63</v>
      </c>
      <c r="E12" s="1">
        <v>57.61</v>
      </c>
      <c r="F12" s="1">
        <v>263.51</v>
      </c>
      <c r="G12" s="1">
        <v>1876.94</v>
      </c>
      <c r="H12" s="1"/>
    </row>
    <row r="13" spans="1:8" x14ac:dyDescent="0.25">
      <c r="A13" s="1"/>
      <c r="B13" s="3" t="s">
        <v>40</v>
      </c>
      <c r="C13" s="1"/>
      <c r="D13" s="1">
        <v>53.19</v>
      </c>
      <c r="E13" s="1">
        <v>49.95</v>
      </c>
      <c r="F13" s="1">
        <v>202.43</v>
      </c>
      <c r="G13" s="51">
        <v>1672.7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575.29</v>
      </c>
      <c r="E19" s="1">
        <f>SUM(E4:E17)</f>
        <v>560.13</v>
      </c>
      <c r="F19" s="1">
        <f>SUM(F4:F17)</f>
        <v>2326.98</v>
      </c>
      <c r="G19" s="1">
        <f>SUM(G4:G17)</f>
        <v>16986.849999999999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5">
        <f>D19/D24</f>
        <v>57.528999999999996</v>
      </c>
      <c r="E21" s="155">
        <f t="shared" ref="E21:G21" si="0">E19/E24</f>
        <v>56.012999999999998</v>
      </c>
      <c r="F21" s="155">
        <f t="shared" si="0"/>
        <v>232.69800000000001</v>
      </c>
      <c r="G21" s="155">
        <f t="shared" si="0"/>
        <v>1698.6849999999999</v>
      </c>
      <c r="H21" s="1"/>
    </row>
    <row r="22" spans="1:8" x14ac:dyDescent="0.25">
      <c r="A22" s="1"/>
      <c r="B22" s="1"/>
      <c r="C22" s="1"/>
      <c r="D22" s="156"/>
      <c r="E22" s="156"/>
      <c r="F22" s="156"/>
      <c r="G22" s="156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0.97364807314571788</v>
      </c>
      <c r="F26" s="1">
        <f>F21/D21</f>
        <v>4.0448817118322937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2301.16</v>
      </c>
      <c r="E32" s="1">
        <f t="shared" ref="E32:F32" si="1">E19*E30</f>
        <v>5041.17</v>
      </c>
      <c r="F32" s="1">
        <f t="shared" si="1"/>
        <v>9307.92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16650.25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13.820573264665695</v>
      </c>
      <c r="E36" s="1">
        <f>E32*100/D34</f>
        <v>30.276842690049698</v>
      </c>
      <c r="F36" s="1">
        <f>F32*100/D34</f>
        <v>55.902584045284605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F14" sqref="F14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59" t="s">
        <v>46</v>
      </c>
      <c r="B1" s="160"/>
      <c r="C1" s="160"/>
      <c r="D1" s="160"/>
      <c r="E1" s="160"/>
      <c r="F1" s="160"/>
      <c r="G1" s="160"/>
      <c r="H1" s="161"/>
    </row>
    <row r="2" spans="1:8" x14ac:dyDescent="0.25">
      <c r="A2" s="162"/>
      <c r="B2" s="163"/>
      <c r="C2" s="163"/>
      <c r="D2" s="163"/>
      <c r="E2" s="163"/>
      <c r="F2" s="163"/>
      <c r="G2" s="163"/>
      <c r="H2" s="164"/>
    </row>
    <row r="3" spans="1:8" ht="30" x14ac:dyDescent="0.25">
      <c r="A3" s="1"/>
      <c r="B3" s="146"/>
      <c r="C3" s="148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20.04</v>
      </c>
      <c r="E4" s="1">
        <v>30.83</v>
      </c>
      <c r="F4" s="1">
        <v>14.12</v>
      </c>
      <c r="G4" s="1"/>
      <c r="H4" s="1"/>
    </row>
    <row r="5" spans="1:8" x14ac:dyDescent="0.25">
      <c r="A5" s="1"/>
      <c r="B5" s="3" t="s">
        <v>32</v>
      </c>
      <c r="C5" s="1"/>
      <c r="D5" s="1">
        <v>18.920000000000002</v>
      </c>
      <c r="E5" s="1">
        <v>33.479999999999997</v>
      </c>
      <c r="F5" s="1">
        <v>15.11</v>
      </c>
      <c r="G5" s="1"/>
      <c r="H5" s="1"/>
    </row>
    <row r="6" spans="1:8" x14ac:dyDescent="0.25">
      <c r="A6" s="1"/>
      <c r="B6" s="3" t="s">
        <v>33</v>
      </c>
      <c r="C6" s="1"/>
      <c r="D6" s="1">
        <v>19.940000000000001</v>
      </c>
      <c r="E6" s="1">
        <v>30.41</v>
      </c>
      <c r="F6" s="1">
        <v>14.64</v>
      </c>
      <c r="G6" s="1"/>
      <c r="H6" s="1"/>
    </row>
    <row r="7" spans="1:8" x14ac:dyDescent="0.25">
      <c r="A7" s="1"/>
      <c r="B7" s="3" t="s">
        <v>34</v>
      </c>
      <c r="C7" s="1"/>
      <c r="D7" s="1">
        <v>20.149999999999999</v>
      </c>
      <c r="E7" s="1">
        <v>31.85</v>
      </c>
      <c r="F7" s="1">
        <v>15.67</v>
      </c>
      <c r="G7" s="1"/>
      <c r="H7" s="1"/>
    </row>
    <row r="8" spans="1:8" x14ac:dyDescent="0.25">
      <c r="A8" s="1"/>
      <c r="B8" s="3" t="s">
        <v>35</v>
      </c>
      <c r="C8" s="1"/>
      <c r="D8" s="1">
        <v>14.59</v>
      </c>
      <c r="E8" s="1">
        <v>37.979999999999997</v>
      </c>
      <c r="F8" s="1">
        <v>14.36</v>
      </c>
      <c r="G8" s="1"/>
      <c r="H8" s="1"/>
    </row>
    <row r="9" spans="1:8" x14ac:dyDescent="0.25">
      <c r="A9" s="1"/>
      <c r="B9" s="3" t="s">
        <v>36</v>
      </c>
      <c r="C9" s="1"/>
      <c r="D9" s="1">
        <v>21.57</v>
      </c>
      <c r="E9" s="1">
        <v>32.090000000000003</v>
      </c>
      <c r="F9" s="1">
        <v>15.6</v>
      </c>
      <c r="G9" s="1"/>
      <c r="H9" s="1"/>
    </row>
    <row r="10" spans="1:8" x14ac:dyDescent="0.25">
      <c r="A10" s="1"/>
      <c r="B10" s="3" t="s">
        <v>37</v>
      </c>
      <c r="C10" s="1"/>
      <c r="D10" s="1">
        <v>20.3</v>
      </c>
      <c r="E10" s="1">
        <v>32.119999999999997</v>
      </c>
      <c r="F10" s="1">
        <v>16.850000000000001</v>
      </c>
      <c r="G10" s="1"/>
      <c r="H10" s="1"/>
    </row>
    <row r="11" spans="1:8" x14ac:dyDescent="0.25">
      <c r="A11" s="1"/>
      <c r="B11" s="3" t="s">
        <v>38</v>
      </c>
      <c r="C11" s="1"/>
      <c r="D11" s="1">
        <v>20.36</v>
      </c>
      <c r="E11" s="1">
        <v>31.63</v>
      </c>
      <c r="F11" s="1">
        <v>15.71</v>
      </c>
      <c r="G11" s="1"/>
      <c r="H11" s="1"/>
    </row>
    <row r="12" spans="1:8" x14ac:dyDescent="0.25">
      <c r="A12" s="1"/>
      <c r="B12" s="3" t="s">
        <v>39</v>
      </c>
      <c r="C12" s="1"/>
      <c r="D12" s="1">
        <v>20.21</v>
      </c>
      <c r="E12" s="1">
        <v>32.36</v>
      </c>
      <c r="F12" s="1">
        <v>15.11</v>
      </c>
      <c r="G12" s="1"/>
      <c r="H12" s="1"/>
    </row>
    <row r="13" spans="1:8" x14ac:dyDescent="0.25">
      <c r="A13" s="1"/>
      <c r="B13" s="3" t="s">
        <v>40</v>
      </c>
      <c r="C13" s="1"/>
      <c r="D13" s="1">
        <v>19.670000000000002</v>
      </c>
      <c r="E13" s="1">
        <v>30.97</v>
      </c>
      <c r="F13" s="1">
        <v>16.97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65"/>
      <c r="C18" s="148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195.75</v>
      </c>
      <c r="E19" s="1">
        <f>SUM(E4:E17)</f>
        <v>323.72000000000003</v>
      </c>
      <c r="F19" s="1">
        <f>SUM(F4:F17)</f>
        <v>154.14000000000001</v>
      </c>
      <c r="G19" s="1"/>
      <c r="H19" s="1"/>
    </row>
    <row r="20" spans="1:8" x14ac:dyDescent="0.25">
      <c r="A20" s="1"/>
      <c r="B20" s="165"/>
      <c r="C20" s="148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55">
        <f>D19/D24</f>
        <v>19.574999999999999</v>
      </c>
      <c r="E21" s="155">
        <f t="shared" ref="E21:F21" si="0">E19/E24</f>
        <v>32.372</v>
      </c>
      <c r="F21" s="155">
        <f t="shared" si="0"/>
        <v>15.414000000000001</v>
      </c>
      <c r="G21" s="155"/>
      <c r="H21" s="1"/>
    </row>
    <row r="22" spans="1:8" x14ac:dyDescent="0.25">
      <c r="A22" s="1"/>
      <c r="B22" s="1"/>
      <c r="C22" s="1"/>
      <c r="D22" s="156"/>
      <c r="E22" s="156"/>
      <c r="F22" s="156"/>
      <c r="G22" s="156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65"/>
      <c r="C25" s="148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workbookViewId="0">
      <selection activeCell="D13" sqref="D13:G13"/>
    </sheetView>
  </sheetViews>
  <sheetFormatPr defaultRowHeight="15" x14ac:dyDescent="0.25"/>
  <cols>
    <col min="1" max="1" width="4.28515625" customWidth="1"/>
    <col min="2" max="2" width="32.7109375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30" customHeight="1" thickBot="1" x14ac:dyDescent="0.3">
      <c r="A4" s="1"/>
      <c r="B4" s="61" t="s">
        <v>98</v>
      </c>
      <c r="C4" s="65" t="s">
        <v>61</v>
      </c>
      <c r="D4" s="20">
        <v>14</v>
      </c>
      <c r="E4" s="20">
        <v>7.4</v>
      </c>
      <c r="F4" s="20">
        <v>16.899999999999999</v>
      </c>
      <c r="G4" s="20">
        <v>186</v>
      </c>
    </row>
    <row r="5" spans="1:7" ht="14.25" customHeight="1" thickBot="1" x14ac:dyDescent="0.3">
      <c r="A5" s="1"/>
      <c r="B5" s="61" t="s">
        <v>99</v>
      </c>
      <c r="C5" s="53">
        <v>200</v>
      </c>
      <c r="D5" s="20">
        <v>0.46</v>
      </c>
      <c r="E5" s="31">
        <v>0.1</v>
      </c>
      <c r="F5" s="20">
        <v>22.9</v>
      </c>
      <c r="G5" s="31">
        <v>93.32</v>
      </c>
    </row>
    <row r="6" spans="1:7" ht="15.75" customHeight="1" x14ac:dyDescent="0.25">
      <c r="A6" s="1"/>
      <c r="B6" s="66" t="s">
        <v>100</v>
      </c>
      <c r="C6" s="67">
        <v>45</v>
      </c>
      <c r="D6" s="96">
        <v>2</v>
      </c>
      <c r="E6" s="96">
        <v>6.7</v>
      </c>
      <c r="F6" s="96">
        <v>12.8</v>
      </c>
      <c r="G6" s="96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46" t="s">
        <v>66</v>
      </c>
      <c r="C9" s="157"/>
      <c r="D9" s="157"/>
      <c r="E9" s="157"/>
      <c r="F9" s="158"/>
      <c r="G9" s="1">
        <f>G7*65/G31</f>
        <v>16.402586495412379</v>
      </c>
    </row>
    <row r="10" spans="1:7" x14ac:dyDescent="0.25">
      <c r="A10" s="1"/>
      <c r="B10" s="146" t="s">
        <v>65</v>
      </c>
      <c r="C10" s="157"/>
      <c r="D10" s="157"/>
      <c r="E10" s="157"/>
      <c r="F10" s="158"/>
      <c r="G10" s="1">
        <f>G7*75/G31</f>
        <v>18.926061340860439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114" t="s">
        <v>143</v>
      </c>
      <c r="C12" s="105">
        <v>50</v>
      </c>
      <c r="D12" s="106">
        <v>1.75</v>
      </c>
      <c r="E12" s="106">
        <v>4.3</v>
      </c>
      <c r="F12" s="106">
        <v>1.95</v>
      </c>
      <c r="G12" s="115">
        <v>54</v>
      </c>
    </row>
    <row r="13" spans="1:7" ht="16.5" thickBot="1" x14ac:dyDescent="0.3">
      <c r="A13" s="1"/>
      <c r="B13" s="114" t="s">
        <v>67</v>
      </c>
      <c r="C13" s="116">
        <v>150</v>
      </c>
      <c r="D13" s="108">
        <v>3.15</v>
      </c>
      <c r="E13" s="108">
        <v>4.95</v>
      </c>
      <c r="F13" s="108">
        <v>20.100000000000001</v>
      </c>
      <c r="G13" s="108">
        <v>138</v>
      </c>
    </row>
    <row r="14" spans="1:7" ht="19.5" customHeight="1" thickBot="1" x14ac:dyDescent="0.3">
      <c r="A14" s="1"/>
      <c r="B14" s="114" t="s">
        <v>134</v>
      </c>
      <c r="C14" s="105">
        <v>60</v>
      </c>
      <c r="D14" s="117">
        <v>12.06</v>
      </c>
      <c r="E14" s="117">
        <v>8.4</v>
      </c>
      <c r="F14" s="117">
        <v>22.8</v>
      </c>
      <c r="G14" s="117">
        <v>124.2</v>
      </c>
    </row>
    <row r="15" spans="1:7" ht="32.25" thickBot="1" x14ac:dyDescent="0.3">
      <c r="A15" s="1"/>
      <c r="B15" s="109" t="s">
        <v>132</v>
      </c>
      <c r="C15" s="118">
        <v>200</v>
      </c>
      <c r="D15" s="106">
        <v>0.6</v>
      </c>
      <c r="E15" s="106"/>
      <c r="F15" s="106">
        <v>16.399999999999999</v>
      </c>
      <c r="G15" s="106">
        <v>75</v>
      </c>
    </row>
    <row r="16" spans="1:7" ht="16.5" thickBot="1" x14ac:dyDescent="0.3">
      <c r="A16" s="1"/>
      <c r="B16" s="112" t="s">
        <v>63</v>
      </c>
      <c r="C16" s="118">
        <v>30</v>
      </c>
      <c r="D16" s="106">
        <v>1.98</v>
      </c>
      <c r="E16" s="106">
        <v>0.36</v>
      </c>
      <c r="F16" s="106">
        <v>10.26</v>
      </c>
      <c r="G16" s="106">
        <v>54.3</v>
      </c>
    </row>
    <row r="17" spans="1:7" ht="16.5" thickBot="1" x14ac:dyDescent="0.3">
      <c r="A17" s="1"/>
      <c r="B17" s="112" t="s">
        <v>126</v>
      </c>
      <c r="C17" s="119">
        <v>50</v>
      </c>
      <c r="D17" s="111">
        <v>3.1</v>
      </c>
      <c r="E17" s="111">
        <v>0.62</v>
      </c>
      <c r="F17" s="111">
        <v>24.5</v>
      </c>
      <c r="G17" s="111">
        <v>140</v>
      </c>
    </row>
    <row r="18" spans="1:7" ht="16.5" thickBot="1" x14ac:dyDescent="0.3">
      <c r="A18" s="1"/>
      <c r="B18" s="112" t="s">
        <v>128</v>
      </c>
      <c r="C18" s="118">
        <v>60</v>
      </c>
      <c r="D18" s="106">
        <v>6.96</v>
      </c>
      <c r="E18" s="106">
        <v>17.82</v>
      </c>
      <c r="F18" s="106">
        <v>32.4</v>
      </c>
      <c r="G18" s="106">
        <v>230.3</v>
      </c>
    </row>
    <row r="19" spans="1:7" x14ac:dyDescent="0.25">
      <c r="A19" s="1"/>
      <c r="B19" s="3" t="s">
        <v>10</v>
      </c>
      <c r="C19" s="1"/>
      <c r="D19" s="1">
        <f>SUM(D12:D18)</f>
        <v>29.600000000000005</v>
      </c>
      <c r="E19" s="1">
        <f>SUM(E12:E18)</f>
        <v>36.450000000000003</v>
      </c>
      <c r="F19" s="1">
        <f>SUM(F12:F18)</f>
        <v>128.41</v>
      </c>
      <c r="G19" s="1">
        <f>SUM(G12:G18)</f>
        <v>815.8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1.2314189189189189</v>
      </c>
      <c r="F20" s="1">
        <f>F19/D19</f>
        <v>4.3381756756756751</v>
      </c>
      <c r="G20" s="1"/>
    </row>
    <row r="21" spans="1:7" x14ac:dyDescent="0.25">
      <c r="A21" s="1"/>
      <c r="B21" s="146" t="s">
        <v>64</v>
      </c>
      <c r="C21" s="157"/>
      <c r="D21" s="157"/>
      <c r="E21" s="157"/>
      <c r="F21" s="158"/>
      <c r="G21" s="1">
        <f>G19*65/G31</f>
        <v>33.484885798902503</v>
      </c>
    </row>
    <row r="22" spans="1:7" x14ac:dyDescent="0.25">
      <c r="A22" s="1"/>
      <c r="B22" s="146" t="s">
        <v>65</v>
      </c>
      <c r="C22" s="157"/>
      <c r="D22" s="157"/>
      <c r="E22" s="157"/>
      <c r="F22" s="158"/>
      <c r="G22" s="1">
        <f>G19*75/G31</f>
        <v>38.636406691041351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69" t="s">
        <v>101</v>
      </c>
      <c r="C24" s="56">
        <v>105</v>
      </c>
      <c r="D24" s="97">
        <v>10.62</v>
      </c>
      <c r="E24" s="97">
        <v>12.93</v>
      </c>
      <c r="F24" s="97">
        <v>20.12</v>
      </c>
      <c r="G24" s="97">
        <v>220.19</v>
      </c>
    </row>
    <row r="25" spans="1:7" ht="16.5" thickBot="1" x14ac:dyDescent="0.3">
      <c r="A25" s="1"/>
      <c r="B25" s="70" t="s">
        <v>92</v>
      </c>
      <c r="C25" s="71">
        <v>200</v>
      </c>
      <c r="D25" s="19">
        <v>0.2</v>
      </c>
      <c r="E25" s="19"/>
      <c r="F25" s="19">
        <v>14</v>
      </c>
      <c r="G25" s="19">
        <v>58</v>
      </c>
    </row>
    <row r="26" spans="1:7" ht="15.75" x14ac:dyDescent="0.25">
      <c r="A26" s="1"/>
      <c r="B26" s="70" t="s">
        <v>97</v>
      </c>
      <c r="C26" s="71">
        <v>150</v>
      </c>
      <c r="D26" s="32">
        <v>0.8</v>
      </c>
      <c r="E26" s="32">
        <v>0.8</v>
      </c>
      <c r="F26" s="32">
        <v>19.600000000000001</v>
      </c>
      <c r="G26" s="32">
        <v>90</v>
      </c>
    </row>
    <row r="27" spans="1:7" x14ac:dyDescent="0.25">
      <c r="A27" s="1"/>
      <c r="B27" s="3" t="s">
        <v>10</v>
      </c>
      <c r="C27" s="1"/>
      <c r="D27" s="1">
        <f>SUM(D24:D26)</f>
        <v>11.62</v>
      </c>
      <c r="E27" s="1">
        <f>SUM(E24:E26)</f>
        <v>13.73</v>
      </c>
      <c r="F27" s="1">
        <f>SUM(F24:F26)</f>
        <v>53.720000000000006</v>
      </c>
      <c r="G27" s="1">
        <f>SUM(G24:G26)</f>
        <v>368.19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1.1815834767641997</v>
      </c>
      <c r="F28" s="1">
        <f>F27/D27</f>
        <v>4.6230636833046477</v>
      </c>
      <c r="G28" s="1"/>
    </row>
    <row r="29" spans="1:7" x14ac:dyDescent="0.25">
      <c r="A29" s="1"/>
      <c r="B29" s="146" t="s">
        <v>64</v>
      </c>
      <c r="C29" s="157"/>
      <c r="D29" s="157"/>
      <c r="E29" s="157"/>
      <c r="F29" s="158"/>
      <c r="G29" s="1">
        <f>G27*65/G31</f>
        <v>15.11252770568511</v>
      </c>
    </row>
    <row r="30" spans="1:7" x14ac:dyDescent="0.25">
      <c r="A30" s="1"/>
      <c r="B30" s="146" t="s">
        <v>65</v>
      </c>
      <c r="C30" s="157"/>
      <c r="D30" s="157"/>
      <c r="E30" s="157"/>
      <c r="F30" s="158"/>
      <c r="G30" s="1">
        <f>G27*75/G31</f>
        <v>17.437531968098206</v>
      </c>
    </row>
    <row r="31" spans="1:7" x14ac:dyDescent="0.25">
      <c r="A31" s="1"/>
      <c r="B31" s="3" t="s">
        <v>14</v>
      </c>
      <c r="C31" s="1"/>
      <c r="D31" s="1">
        <f>D7+D19+D27</f>
        <v>57.68</v>
      </c>
      <c r="E31" s="1">
        <f>E7+E19+E27</f>
        <v>64.38000000000001</v>
      </c>
      <c r="F31" s="1">
        <f>F7+F19+F27</f>
        <v>234.73</v>
      </c>
      <c r="G31" s="1">
        <f>G7+G19+G27</f>
        <v>1583.6100000000001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1.1161581137309295</v>
      </c>
      <c r="F33" s="1">
        <f>F31/D31</f>
        <v>4.0695214979195562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49" t="s">
        <v>16</v>
      </c>
      <c r="C35" s="150"/>
      <c r="D35" s="150"/>
      <c r="E35" s="150"/>
      <c r="F35" s="151"/>
      <c r="G35" s="155">
        <f>G31*100/2100</f>
        <v>75.41</v>
      </c>
    </row>
    <row r="36" spans="1:7" x14ac:dyDescent="0.25">
      <c r="A36" s="1"/>
      <c r="B36" s="152"/>
      <c r="C36" s="153"/>
      <c r="D36" s="153"/>
      <c r="E36" s="153"/>
      <c r="F36" s="154"/>
      <c r="G36" s="156"/>
    </row>
    <row r="37" spans="1:7" x14ac:dyDescent="0.25">
      <c r="A37" s="1"/>
      <c r="B37" s="149" t="s">
        <v>15</v>
      </c>
      <c r="C37" s="150"/>
      <c r="D37" s="150"/>
      <c r="E37" s="150"/>
      <c r="F37" s="151"/>
      <c r="G37" s="155">
        <f>G31*100/2300</f>
        <v>68.852608695652179</v>
      </c>
    </row>
    <row r="38" spans="1:7" x14ac:dyDescent="0.25">
      <c r="A38" s="1"/>
      <c r="B38" s="152"/>
      <c r="C38" s="153"/>
      <c r="D38" s="153"/>
      <c r="E38" s="153"/>
      <c r="F38" s="154"/>
      <c r="G38" s="156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x14ac:dyDescent="0.25">
      <c r="A44" s="1"/>
      <c r="B44" s="3" t="s">
        <v>53</v>
      </c>
      <c r="C44" s="1"/>
      <c r="D44" s="1">
        <f>D31*D42</f>
        <v>230.72</v>
      </c>
      <c r="E44" s="1">
        <f t="shared" ref="E44:F44" si="0">E31*E42</f>
        <v>579.42000000000007</v>
      </c>
      <c r="F44" s="1">
        <f t="shared" si="0"/>
        <v>938.92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x14ac:dyDescent="0.25">
      <c r="A46" s="1"/>
      <c r="B46" s="3" t="s">
        <v>54</v>
      </c>
      <c r="C46" s="1"/>
      <c r="D46" s="1">
        <f>D44+E44+F44</f>
        <v>1749.06</v>
      </c>
      <c r="E46" s="1"/>
      <c r="F46" s="1"/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A48" s="1"/>
      <c r="B48" s="4" t="s">
        <v>55</v>
      </c>
      <c r="C48" s="1"/>
      <c r="D48" s="1">
        <f>D44*100/D46</f>
        <v>13.191085497352864</v>
      </c>
      <c r="E48" s="1">
        <f>E44*100/D46</f>
        <v>33.127508490274778</v>
      </c>
      <c r="F48" s="1">
        <f>F44*100/D46</f>
        <v>53.681406012372364</v>
      </c>
      <c r="G48" s="1"/>
    </row>
    <row r="49" spans="1:7" x14ac:dyDescent="0.25">
      <c r="A49" s="1"/>
      <c r="B49" s="3"/>
      <c r="C49" s="1"/>
      <c r="D49" s="1"/>
      <c r="E49" s="1"/>
      <c r="F49" s="1"/>
      <c r="G49" s="1"/>
    </row>
    <row r="50" spans="1:7" ht="15" customHeight="1" x14ac:dyDescent="0.25">
      <c r="A50" s="1"/>
      <c r="B50" s="4" t="s">
        <v>56</v>
      </c>
      <c r="C50" s="1"/>
      <c r="D50" s="3" t="s">
        <v>57</v>
      </c>
      <c r="E50" s="3" t="s">
        <v>58</v>
      </c>
      <c r="F50" s="3" t="s">
        <v>59</v>
      </c>
      <c r="G50" s="1"/>
    </row>
    <row r="52" spans="1:7" ht="15" customHeight="1" x14ac:dyDescent="0.25"/>
  </sheetData>
  <mergeCells count="10">
    <mergeCell ref="B9:F9"/>
    <mergeCell ref="B10:F10"/>
    <mergeCell ref="B21:F21"/>
    <mergeCell ref="B22:F22"/>
    <mergeCell ref="B29:F29"/>
    <mergeCell ref="B30:F30"/>
    <mergeCell ref="B35:F36"/>
    <mergeCell ref="G35:G36"/>
    <mergeCell ref="B37:F38"/>
    <mergeCell ref="G37:G38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topLeftCell="A4" workbookViewId="0">
      <selection activeCell="B20" sqref="B20:G20"/>
    </sheetView>
  </sheetViews>
  <sheetFormatPr defaultRowHeight="15" x14ac:dyDescent="0.25"/>
  <cols>
    <col min="1" max="1" width="4.7109375" customWidth="1"/>
    <col min="2" max="2" width="35.2851562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57" t="s">
        <v>102</v>
      </c>
      <c r="C4" s="68">
        <v>50</v>
      </c>
      <c r="D4" s="97">
        <v>9.75</v>
      </c>
      <c r="E4" s="97">
        <v>3.95</v>
      </c>
      <c r="F4" s="97">
        <v>1.73</v>
      </c>
      <c r="G4" s="97">
        <v>82.3</v>
      </c>
    </row>
    <row r="5" spans="1:7" ht="21.75" customHeight="1" thickBot="1" x14ac:dyDescent="0.3">
      <c r="A5" s="1"/>
      <c r="B5" s="57" t="s">
        <v>103</v>
      </c>
      <c r="C5" s="56">
        <v>150</v>
      </c>
      <c r="D5" s="19">
        <v>3.45</v>
      </c>
      <c r="E5" s="19">
        <v>4.2</v>
      </c>
      <c r="F5" s="29">
        <v>36.299999999999997</v>
      </c>
      <c r="G5" s="29">
        <v>196.5</v>
      </c>
    </row>
    <row r="6" spans="1:7" ht="16.5" thickBot="1" x14ac:dyDescent="0.3">
      <c r="A6" s="1"/>
      <c r="B6" s="61" t="s">
        <v>78</v>
      </c>
      <c r="C6" s="56">
        <v>200</v>
      </c>
      <c r="D6" s="20">
        <v>3.6</v>
      </c>
      <c r="E6" s="20">
        <v>2.8</v>
      </c>
      <c r="F6" s="31">
        <v>17.600000000000001</v>
      </c>
      <c r="G6" s="31">
        <v>110</v>
      </c>
    </row>
    <row r="7" spans="1:7" ht="21.75" customHeight="1" thickBot="1" x14ac:dyDescent="0.3">
      <c r="A7" s="1"/>
      <c r="B7" s="72" t="s">
        <v>63</v>
      </c>
      <c r="C7" s="56">
        <v>30</v>
      </c>
      <c r="D7" s="20">
        <v>1.98</v>
      </c>
      <c r="E7" s="20">
        <v>0.36</v>
      </c>
      <c r="F7" s="20">
        <v>10.26</v>
      </c>
      <c r="G7" s="20">
        <v>54.3</v>
      </c>
    </row>
    <row r="8" spans="1:7" ht="16.5" thickBot="1" x14ac:dyDescent="0.3">
      <c r="A8" s="1"/>
      <c r="B8" s="61" t="s">
        <v>74</v>
      </c>
      <c r="C8" s="73">
        <v>40</v>
      </c>
      <c r="D8" s="11">
        <v>5.72</v>
      </c>
      <c r="E8" s="11">
        <v>7.92</v>
      </c>
      <c r="F8" s="11">
        <v>9.7200000000000006</v>
      </c>
      <c r="G8" s="11">
        <v>132.80000000000001</v>
      </c>
    </row>
    <row r="9" spans="1:7" ht="16.5" thickBot="1" x14ac:dyDescent="0.3">
      <c r="A9" s="1"/>
      <c r="B9" s="62"/>
      <c r="C9" s="74"/>
      <c r="D9" s="11"/>
      <c r="E9" s="11"/>
      <c r="F9" s="11"/>
      <c r="G9" s="11"/>
    </row>
    <row r="10" spans="1:7" ht="15.75" x14ac:dyDescent="0.25">
      <c r="A10" s="1"/>
      <c r="B10" s="62" t="s">
        <v>10</v>
      </c>
      <c r="C10" s="74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47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46" t="s">
        <v>64</v>
      </c>
      <c r="C12" s="157"/>
      <c r="D12" s="157"/>
      <c r="E12" s="157"/>
      <c r="F12" s="158"/>
      <c r="G12" s="1">
        <f>G10*65/G33</f>
        <v>19.943048022929968</v>
      </c>
    </row>
    <row r="13" spans="1:7" x14ac:dyDescent="0.25">
      <c r="A13" s="1"/>
      <c r="B13" s="146" t="s">
        <v>65</v>
      </c>
      <c r="C13" s="157"/>
      <c r="D13" s="157"/>
      <c r="E13" s="157"/>
      <c r="F13" s="158"/>
      <c r="G13" s="1">
        <f>G10*75/G33</f>
        <v>23.011209257226884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16.5" thickBot="1" x14ac:dyDescent="0.3">
      <c r="A15" s="1"/>
      <c r="B15" s="114" t="s">
        <v>135</v>
      </c>
      <c r="C15" s="118">
        <v>200</v>
      </c>
      <c r="D15" s="106">
        <v>12.2</v>
      </c>
      <c r="E15" s="106">
        <v>14.4</v>
      </c>
      <c r="F15" s="106">
        <v>18.2</v>
      </c>
      <c r="G15" s="106">
        <v>251.92</v>
      </c>
    </row>
    <row r="16" spans="1:7" ht="16.5" thickBot="1" x14ac:dyDescent="0.3">
      <c r="A16" s="33"/>
      <c r="B16" s="120" t="s">
        <v>131</v>
      </c>
      <c r="C16" s="105">
        <v>200</v>
      </c>
      <c r="D16" s="111">
        <v>0.2</v>
      </c>
      <c r="E16" s="111">
        <v>0.06</v>
      </c>
      <c r="F16" s="111">
        <v>15</v>
      </c>
      <c r="G16" s="111">
        <v>56</v>
      </c>
    </row>
    <row r="17" spans="1:7" ht="16.5" thickBot="1" x14ac:dyDescent="0.3">
      <c r="A17" s="1"/>
      <c r="B17" s="114" t="s">
        <v>63</v>
      </c>
      <c r="C17" s="121">
        <v>30</v>
      </c>
      <c r="D17" s="111">
        <v>1.98</v>
      </c>
      <c r="E17" s="111">
        <v>0.36</v>
      </c>
      <c r="F17" s="111">
        <v>10.26</v>
      </c>
      <c r="G17" s="111">
        <v>54.3</v>
      </c>
    </row>
    <row r="18" spans="1:7" ht="15.75" thickBot="1" x14ac:dyDescent="0.3">
      <c r="A18" s="1"/>
      <c r="B18" s="123" t="s">
        <v>81</v>
      </c>
      <c r="C18" s="108">
        <v>45</v>
      </c>
      <c r="D18" s="108">
        <v>5.8</v>
      </c>
      <c r="E18" s="108">
        <v>7.51</v>
      </c>
      <c r="F18" s="108">
        <v>7.2</v>
      </c>
      <c r="G18" s="108">
        <v>163.1</v>
      </c>
    </row>
    <row r="19" spans="1:7" ht="16.5" thickBot="1" x14ac:dyDescent="0.3">
      <c r="A19" s="1"/>
      <c r="B19" s="109" t="s">
        <v>136</v>
      </c>
      <c r="C19" s="122">
        <v>200</v>
      </c>
      <c r="D19" s="106">
        <v>1.8</v>
      </c>
      <c r="E19" s="106">
        <v>0.4</v>
      </c>
      <c r="F19" s="106">
        <v>16.2</v>
      </c>
      <c r="G19" s="106">
        <v>178</v>
      </c>
    </row>
    <row r="20" spans="1:7" ht="15.75" x14ac:dyDescent="0.25">
      <c r="A20" s="1"/>
      <c r="B20" s="109" t="s">
        <v>144</v>
      </c>
      <c r="C20" s="122">
        <v>40</v>
      </c>
      <c r="D20" s="113">
        <v>3.2</v>
      </c>
      <c r="E20" s="113">
        <v>2.8</v>
      </c>
      <c r="F20" s="113">
        <v>40.049999999999997</v>
      </c>
      <c r="G20" s="113">
        <v>175</v>
      </c>
    </row>
    <row r="21" spans="1:7" x14ac:dyDescent="0.25">
      <c r="A21" s="1"/>
      <c r="B21" s="3" t="s">
        <v>10</v>
      </c>
      <c r="C21" s="1"/>
      <c r="D21" s="1">
        <f>SUM(D15:D19)</f>
        <v>21.98</v>
      </c>
      <c r="E21" s="1">
        <f>SUM(E15:E19)</f>
        <v>22.729999999999997</v>
      </c>
      <c r="F21" s="1">
        <f>SUM(F15:F19)</f>
        <v>66.86</v>
      </c>
      <c r="G21" s="1">
        <f>SUM(G15:G20)</f>
        <v>878.31999999999994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1.0341219290263874</v>
      </c>
      <c r="F22" s="1">
        <f>F21/D21</f>
        <v>3.0418562329390353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30.415658863517702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35.094990996366583</v>
      </c>
    </row>
    <row r="25" spans="1:7" x14ac:dyDescent="0.25">
      <c r="A25" s="1"/>
      <c r="B25" s="25" t="s">
        <v>13</v>
      </c>
      <c r="C25" s="26"/>
      <c r="D25" s="26"/>
      <c r="E25" s="26"/>
      <c r="F25" s="26"/>
      <c r="G25" s="26"/>
    </row>
    <row r="26" spans="1:7" ht="31.5" x14ac:dyDescent="0.25">
      <c r="A26" s="33"/>
      <c r="B26" s="52" t="s">
        <v>83</v>
      </c>
      <c r="C26" s="56">
        <v>100</v>
      </c>
      <c r="D26" s="32">
        <v>4.7</v>
      </c>
      <c r="E26" s="32">
        <v>4.7</v>
      </c>
      <c r="F26" s="32">
        <v>37</v>
      </c>
      <c r="G26" s="32">
        <v>208</v>
      </c>
    </row>
    <row r="27" spans="1:7" ht="16.5" thickBot="1" x14ac:dyDescent="0.3">
      <c r="A27" s="1"/>
      <c r="B27" s="62" t="s">
        <v>85</v>
      </c>
      <c r="C27" s="77">
        <v>200</v>
      </c>
      <c r="D27" s="19">
        <v>4.2</v>
      </c>
      <c r="E27" s="29">
        <v>4</v>
      </c>
      <c r="F27" s="19">
        <v>18</v>
      </c>
      <c r="G27" s="19">
        <v>124.8</v>
      </c>
    </row>
    <row r="28" spans="1:7" ht="16.5" thickBot="1" x14ac:dyDescent="0.3">
      <c r="A28" s="1"/>
      <c r="B28" s="62" t="s">
        <v>97</v>
      </c>
      <c r="C28" s="77">
        <v>150</v>
      </c>
      <c r="D28" s="35">
        <v>0.8</v>
      </c>
      <c r="E28" s="35">
        <v>0.8</v>
      </c>
      <c r="F28" s="35">
        <v>19.600000000000001</v>
      </c>
      <c r="G28" s="35">
        <v>90</v>
      </c>
    </row>
    <row r="29" spans="1:7" x14ac:dyDescent="0.25">
      <c r="A29" s="1"/>
      <c r="B29" s="3" t="s">
        <v>10</v>
      </c>
      <c r="C29" s="28"/>
      <c r="D29" s="28">
        <f>SUM(D26:D28)</f>
        <v>9.7000000000000011</v>
      </c>
      <c r="E29" s="28">
        <f>SUM(E26:E28)</f>
        <v>9.5</v>
      </c>
      <c r="F29" s="28">
        <f>SUM(F26:F28)</f>
        <v>74.599999999999994</v>
      </c>
      <c r="G29" s="28">
        <f>SUM(G26:G28)</f>
        <v>422.8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0.97938144329896892</v>
      </c>
      <c r="F30" s="1">
        <f>F29/D29</f>
        <v>7.6907216494845345</v>
      </c>
      <c r="G30" s="1"/>
    </row>
    <row r="31" spans="1:7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14.641293113552333</v>
      </c>
    </row>
    <row r="32" spans="1:7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16.89379974640654</v>
      </c>
    </row>
    <row r="33" spans="1:7" x14ac:dyDescent="0.25">
      <c r="A33" s="1"/>
      <c r="B33" s="3" t="s">
        <v>14</v>
      </c>
      <c r="C33" s="1"/>
      <c r="D33" s="1">
        <f>D10+D21+D29</f>
        <v>56.180000000000007</v>
      </c>
      <c r="E33" s="1">
        <f>E10+E21+E29</f>
        <v>51.459999999999994</v>
      </c>
      <c r="F33" s="1">
        <f>F10+F21+F29</f>
        <v>217.07</v>
      </c>
      <c r="G33" s="47">
        <f>G10+G21+G29</f>
        <v>1877.02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0.9159843360626555</v>
      </c>
      <c r="F35" s="1">
        <f>F33/D33</f>
        <v>3.8638305446778207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49" t="s">
        <v>16</v>
      </c>
      <c r="C37" s="150"/>
      <c r="D37" s="150"/>
      <c r="E37" s="150"/>
      <c r="F37" s="151"/>
      <c r="G37" s="155">
        <f>G33*100/2100</f>
        <v>89.381904761904764</v>
      </c>
    </row>
    <row r="38" spans="1:7" x14ac:dyDescent="0.25">
      <c r="A38" s="1"/>
      <c r="B38" s="152"/>
      <c r="C38" s="153"/>
      <c r="D38" s="153"/>
      <c r="E38" s="153"/>
      <c r="F38" s="154"/>
      <c r="G38" s="156"/>
    </row>
    <row r="39" spans="1:7" x14ac:dyDescent="0.25">
      <c r="A39" s="1"/>
      <c r="B39" s="149" t="s">
        <v>15</v>
      </c>
      <c r="C39" s="150"/>
      <c r="D39" s="150"/>
      <c r="E39" s="150"/>
      <c r="F39" s="151"/>
      <c r="G39" s="155">
        <f>G33*100/2300</f>
        <v>81.609565217391307</v>
      </c>
    </row>
    <row r="40" spans="1:7" x14ac:dyDescent="0.25">
      <c r="A40" s="1"/>
      <c r="B40" s="152"/>
      <c r="C40" s="153"/>
      <c r="D40" s="153"/>
      <c r="E40" s="153"/>
      <c r="F40" s="154"/>
      <c r="G40" s="156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51</v>
      </c>
      <c r="C42" s="3"/>
      <c r="D42" s="3"/>
      <c r="E42" s="3"/>
      <c r="F42" s="3"/>
      <c r="G42" s="3"/>
    </row>
    <row r="43" spans="1:7" x14ac:dyDescent="0.25">
      <c r="A43" s="1"/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A44" s="1"/>
      <c r="B44" s="3" t="s">
        <v>53</v>
      </c>
      <c r="C44" s="1"/>
      <c r="D44" s="1">
        <f>D33*D43</f>
        <v>224.72000000000003</v>
      </c>
      <c r="E44" s="1">
        <f>E33*E43</f>
        <v>463.13999999999993</v>
      </c>
      <c r="F44" s="1">
        <f>F33*F43</f>
        <v>868.28</v>
      </c>
      <c r="G44" s="1"/>
    </row>
    <row r="45" spans="1:7" x14ac:dyDescent="0.25">
      <c r="A45" s="1"/>
      <c r="B45" s="3" t="s">
        <v>54</v>
      </c>
      <c r="C45" s="1"/>
      <c r="D45" s="1">
        <f>D44+E44+F44</f>
        <v>1556.1399999999999</v>
      </c>
      <c r="E45" s="1"/>
      <c r="F45" s="1"/>
      <c r="G45" s="1"/>
    </row>
    <row r="46" spans="1:7" ht="30" x14ac:dyDescent="0.25">
      <c r="A46" s="1"/>
      <c r="B46" s="4" t="s">
        <v>55</v>
      </c>
      <c r="C46" s="1"/>
      <c r="D46" s="1">
        <f>D44*100/D45</f>
        <v>14.440860076856842</v>
      </c>
      <c r="E46" s="1">
        <f>E44*100/D45</f>
        <v>29.762103666765199</v>
      </c>
      <c r="F46" s="1">
        <f>F44*100/D45</f>
        <v>55.797036256377964</v>
      </c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B48" s="4" t="s">
        <v>56</v>
      </c>
      <c r="C48" s="1"/>
      <c r="D48" s="3" t="s">
        <v>57</v>
      </c>
      <c r="E48" s="3" t="s">
        <v>58</v>
      </c>
      <c r="F48" s="3" t="s">
        <v>59</v>
      </c>
      <c r="G48" s="1"/>
    </row>
    <row r="51" ht="15" customHeight="1" x14ac:dyDescent="0.25"/>
    <row r="53" ht="15" customHeight="1" x14ac:dyDescent="0.25"/>
  </sheetData>
  <mergeCells count="10">
    <mergeCell ref="B23:F23"/>
    <mergeCell ref="B12:F12"/>
    <mergeCell ref="B13:F13"/>
    <mergeCell ref="B39:F40"/>
    <mergeCell ref="G39:G40"/>
    <mergeCell ref="B24:F24"/>
    <mergeCell ref="B31:F31"/>
    <mergeCell ref="B32:F32"/>
    <mergeCell ref="B37:F38"/>
    <mergeCell ref="G37:G38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workbookViewId="0">
      <selection activeCell="B13" sqref="B13:G13"/>
    </sheetView>
  </sheetViews>
  <sheetFormatPr defaultRowHeight="15" x14ac:dyDescent="0.25"/>
  <cols>
    <col min="1" max="1" width="5.42578125" customWidth="1"/>
    <col min="2" max="2" width="34.1406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19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6.5" thickBot="1" x14ac:dyDescent="0.3">
      <c r="A4" s="1"/>
      <c r="B4" s="62" t="s">
        <v>90</v>
      </c>
      <c r="C4" s="56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7.25" customHeight="1" thickBot="1" x14ac:dyDescent="0.3">
      <c r="A5" s="1"/>
      <c r="B5" s="78" t="s">
        <v>106</v>
      </c>
      <c r="C5" s="79">
        <v>200</v>
      </c>
      <c r="D5" s="20">
        <v>0.2</v>
      </c>
      <c r="E5" s="20">
        <v>0.06</v>
      </c>
      <c r="F5" s="20">
        <v>12.8</v>
      </c>
      <c r="G5" s="31">
        <v>51.2</v>
      </c>
    </row>
    <row r="6" spans="1:8" ht="16.5" thickBot="1" x14ac:dyDescent="0.3">
      <c r="A6" s="1"/>
      <c r="B6" s="62" t="s">
        <v>71</v>
      </c>
      <c r="C6" s="80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ht="16.5" thickBot="1" x14ac:dyDescent="0.3">
      <c r="A7" s="33"/>
      <c r="B7" s="62"/>
      <c r="C7" s="80"/>
      <c r="D7" s="35"/>
      <c r="E7" s="35"/>
      <c r="F7" s="35"/>
      <c r="G7" s="36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46" t="s">
        <v>64</v>
      </c>
      <c r="C10" s="157"/>
      <c r="D10" s="157"/>
      <c r="E10" s="157"/>
      <c r="F10" s="158"/>
      <c r="G10" s="1">
        <f>G8*65/G33</f>
        <v>17.730683730241584</v>
      </c>
    </row>
    <row r="11" spans="1:8" x14ac:dyDescent="0.25">
      <c r="A11" s="1"/>
      <c r="B11" s="146" t="s">
        <v>65</v>
      </c>
      <c r="C11" s="157"/>
      <c r="D11" s="157"/>
      <c r="E11" s="157"/>
      <c r="F11" s="158"/>
      <c r="G11" s="1">
        <f>G8*75/G33</f>
        <v>20.458481227201826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153</v>
      </c>
      <c r="C13" s="124">
        <v>50</v>
      </c>
      <c r="D13" s="106">
        <v>6.6</v>
      </c>
      <c r="E13" s="125">
        <v>11.7</v>
      </c>
      <c r="F13" s="106">
        <v>1.2</v>
      </c>
      <c r="G13" s="106">
        <v>136.5</v>
      </c>
    </row>
    <row r="14" spans="1:8" ht="16.5" thickBot="1" x14ac:dyDescent="0.3">
      <c r="A14" s="1"/>
      <c r="B14" s="109" t="s">
        <v>137</v>
      </c>
      <c r="C14" s="107" t="s">
        <v>138</v>
      </c>
      <c r="D14" s="106">
        <v>21.6</v>
      </c>
      <c r="E14" s="106">
        <v>2.5</v>
      </c>
      <c r="F14" s="106">
        <v>2</v>
      </c>
      <c r="G14" s="115">
        <v>123.2</v>
      </c>
    </row>
    <row r="15" spans="1:8" ht="16.5" thickBot="1" x14ac:dyDescent="0.3">
      <c r="A15" s="1"/>
      <c r="B15" s="104" t="s">
        <v>79</v>
      </c>
      <c r="C15" s="107">
        <v>150</v>
      </c>
      <c r="D15" s="106">
        <v>3</v>
      </c>
      <c r="E15" s="106">
        <v>3</v>
      </c>
      <c r="F15" s="115">
        <v>14.6</v>
      </c>
      <c r="G15" s="115">
        <v>97</v>
      </c>
    </row>
    <row r="16" spans="1:8" ht="15" customHeight="1" thickBot="1" x14ac:dyDescent="0.3">
      <c r="A16" s="1"/>
      <c r="B16" s="109" t="s">
        <v>93</v>
      </c>
      <c r="C16" s="118">
        <v>200</v>
      </c>
      <c r="D16" s="126">
        <v>0.09</v>
      </c>
      <c r="E16" s="126">
        <v>0.06</v>
      </c>
      <c r="F16" s="126">
        <v>8.52</v>
      </c>
      <c r="G16" s="126">
        <v>35.020000000000003</v>
      </c>
    </row>
    <row r="17" spans="1:8" ht="16.5" thickBot="1" x14ac:dyDescent="0.3">
      <c r="A17" s="1"/>
      <c r="B17" s="112" t="s">
        <v>63</v>
      </c>
      <c r="C17" s="127">
        <v>40</v>
      </c>
      <c r="D17" s="106">
        <v>2.64</v>
      </c>
      <c r="E17" s="106">
        <v>0.48</v>
      </c>
      <c r="F17" s="106">
        <v>13.68</v>
      </c>
      <c r="G17" s="106">
        <v>72.400000000000006</v>
      </c>
    </row>
    <row r="18" spans="1:8" ht="16.5" thickBot="1" x14ac:dyDescent="0.3">
      <c r="A18" s="1"/>
      <c r="B18" s="112" t="s">
        <v>126</v>
      </c>
      <c r="C18" s="119">
        <v>50</v>
      </c>
      <c r="D18" s="128">
        <v>7.6</v>
      </c>
      <c r="E18" s="128">
        <v>0.51</v>
      </c>
      <c r="F18" s="128">
        <v>46.7</v>
      </c>
      <c r="G18" s="128">
        <v>231</v>
      </c>
    </row>
    <row r="19" spans="1:8" ht="16.5" thickBot="1" x14ac:dyDescent="0.3">
      <c r="A19" s="1"/>
      <c r="B19" s="112" t="s">
        <v>139</v>
      </c>
      <c r="C19" s="127">
        <v>150</v>
      </c>
      <c r="D19" s="106">
        <v>0.6</v>
      </c>
      <c r="E19" s="106">
        <v>0.6</v>
      </c>
      <c r="F19" s="106">
        <v>18.7</v>
      </c>
      <c r="G19" s="106">
        <v>90.5</v>
      </c>
    </row>
    <row r="20" spans="1:8" ht="15.75" x14ac:dyDescent="0.25">
      <c r="A20" s="33"/>
      <c r="B20" s="62"/>
      <c r="C20" s="53"/>
      <c r="D20" s="28"/>
      <c r="E20" s="28"/>
      <c r="F20" s="28"/>
      <c r="G20" s="28"/>
      <c r="H20" s="16"/>
    </row>
    <row r="21" spans="1:8" ht="15.75" x14ac:dyDescent="0.25">
      <c r="A21" s="33"/>
      <c r="B21" s="62" t="s">
        <v>10</v>
      </c>
      <c r="C21" s="53"/>
      <c r="D21" s="28">
        <f>SUM(D13:D20)</f>
        <v>42.13</v>
      </c>
      <c r="E21" s="28">
        <f>SUM(E13:E20)</f>
        <v>18.850000000000001</v>
      </c>
      <c r="F21" s="28">
        <f>SUM(F13:F20)</f>
        <v>105.4</v>
      </c>
      <c r="G21" s="28">
        <f>SUM(G13:G20)</f>
        <v>785.62</v>
      </c>
      <c r="H21" s="16"/>
    </row>
    <row r="22" spans="1:8" x14ac:dyDescent="0.25">
      <c r="A22" s="1"/>
      <c r="B22" s="3" t="s">
        <v>11</v>
      </c>
      <c r="C22" s="1"/>
      <c r="D22" s="1">
        <v>1</v>
      </c>
      <c r="E22" s="1">
        <f>E21/D21</f>
        <v>0.44742463802516025</v>
      </c>
      <c r="F22" s="1">
        <f>F21/D21</f>
        <v>2.5017802041300734</v>
      </c>
      <c r="G22" s="1"/>
    </row>
    <row r="23" spans="1:8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31.358801783323713</v>
      </c>
    </row>
    <row r="24" spans="1:8" x14ac:dyDescent="0.25">
      <c r="A24" s="1"/>
      <c r="B24" s="146" t="s">
        <v>68</v>
      </c>
      <c r="C24" s="157"/>
      <c r="D24" s="157"/>
      <c r="E24" s="157"/>
      <c r="F24" s="158"/>
      <c r="G24" s="1">
        <f>G21*75/G33</f>
        <v>36.183232826911976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62" t="s">
        <v>123</v>
      </c>
      <c r="C26" s="76">
        <v>60</v>
      </c>
      <c r="D26" s="32">
        <v>2.66</v>
      </c>
      <c r="E26" s="32">
        <v>3.32</v>
      </c>
      <c r="F26" s="32">
        <v>40.5</v>
      </c>
      <c r="G26" s="32">
        <v>207.6</v>
      </c>
    </row>
    <row r="27" spans="1:8" ht="15.75" x14ac:dyDescent="0.25">
      <c r="A27" s="1"/>
      <c r="B27" s="62" t="s">
        <v>76</v>
      </c>
      <c r="C27" s="56">
        <v>200</v>
      </c>
      <c r="D27" s="37">
        <v>6</v>
      </c>
      <c r="E27" s="37">
        <v>5</v>
      </c>
      <c r="F27" s="37">
        <v>8</v>
      </c>
      <c r="G27" s="37">
        <v>101</v>
      </c>
    </row>
    <row r="28" spans="1:8" ht="15.75" x14ac:dyDescent="0.25">
      <c r="A28" s="1"/>
      <c r="B28" s="62" t="s">
        <v>97</v>
      </c>
      <c r="C28" s="56">
        <v>200</v>
      </c>
      <c r="D28" s="30">
        <v>0.8</v>
      </c>
      <c r="E28" s="30">
        <v>0.8</v>
      </c>
      <c r="F28" s="30">
        <v>19.600000000000001</v>
      </c>
      <c r="G28" s="30">
        <v>90</v>
      </c>
    </row>
    <row r="29" spans="1:8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8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15.910514486434703</v>
      </c>
    </row>
    <row r="32" spans="1:8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18.358285945886195</v>
      </c>
    </row>
    <row r="33" spans="1:7" x14ac:dyDescent="0.25">
      <c r="A33" s="1"/>
      <c r="B33" s="3" t="s">
        <v>14</v>
      </c>
      <c r="C33" s="1"/>
      <c r="D33" s="1">
        <f>D8+D21+D29</f>
        <v>64.490000000000009</v>
      </c>
      <c r="E33" s="1">
        <f>E8+E21+E29</f>
        <v>33.650000000000006</v>
      </c>
      <c r="F33" s="1">
        <f>F8+F21+F29</f>
        <v>256.70000000000005</v>
      </c>
      <c r="G33" s="1">
        <f>G8+G21+G29</f>
        <v>1628.42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0.52178632346100173</v>
      </c>
      <c r="F35" s="1">
        <f>F33/D33</f>
        <v>3.9804620871452938</v>
      </c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G33*100/2100</f>
        <v>77.543809523809529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G33*100/2300</f>
        <v>70.800869565217397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257.96000000000004</v>
      </c>
      <c r="E42" s="1">
        <f>E33*E41</f>
        <v>302.85000000000002</v>
      </c>
      <c r="F42" s="1">
        <f>F33*F41</f>
        <v>1026.8000000000002</v>
      </c>
      <c r="G42" s="1"/>
    </row>
    <row r="43" spans="1:7" x14ac:dyDescent="0.25">
      <c r="A43" s="1"/>
      <c r="B43" s="3" t="s">
        <v>54</v>
      </c>
      <c r="C43" s="1"/>
      <c r="D43" s="1">
        <f>D42+E42+F42</f>
        <v>1587.6100000000001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16.24832295085065</v>
      </c>
      <c r="E44" s="1">
        <f>E42*100/D43</f>
        <v>19.075843563595594</v>
      </c>
      <c r="F44" s="1">
        <f>F42*100/D43</f>
        <v>64.675833485553767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A46" s="1"/>
    </row>
    <row r="50" ht="15" customHeight="1" x14ac:dyDescent="0.25"/>
    <row r="52" ht="15" customHeight="1" x14ac:dyDescent="0.25"/>
  </sheetData>
  <mergeCells count="12">
    <mergeCell ref="B23:F23"/>
    <mergeCell ref="B2:H2"/>
    <mergeCell ref="B3:H3"/>
    <mergeCell ref="B10:F10"/>
    <mergeCell ref="B11:F11"/>
    <mergeCell ref="B38:F39"/>
    <mergeCell ref="G38:G39"/>
    <mergeCell ref="B24:F24"/>
    <mergeCell ref="B31:F31"/>
    <mergeCell ref="B32:F32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1"/>
  <sheetViews>
    <sheetView workbookViewId="0">
      <selection activeCell="G19" sqref="G19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20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57"/>
      <c r="D3" s="157"/>
      <c r="E3" s="157"/>
      <c r="F3" s="157"/>
      <c r="G3" s="157"/>
      <c r="H3" s="158"/>
    </row>
    <row r="4" spans="1:8" ht="16.5" thickBot="1" x14ac:dyDescent="0.3">
      <c r="A4" s="1"/>
      <c r="B4" s="64" t="s">
        <v>80</v>
      </c>
      <c r="C4" s="65" t="s">
        <v>82</v>
      </c>
      <c r="D4" s="19">
        <v>9.5</v>
      </c>
      <c r="E4" s="19">
        <v>15.3</v>
      </c>
      <c r="F4" s="19">
        <v>1.6</v>
      </c>
      <c r="G4" s="29">
        <v>182</v>
      </c>
    </row>
    <row r="5" spans="1:8" ht="29.25" customHeight="1" thickBot="1" x14ac:dyDescent="0.3">
      <c r="A5" s="1"/>
      <c r="B5" s="62" t="s">
        <v>73</v>
      </c>
      <c r="C5" s="82">
        <v>200</v>
      </c>
      <c r="D5" s="19">
        <v>1.4</v>
      </c>
      <c r="E5" s="19">
        <v>1</v>
      </c>
      <c r="F5" s="19">
        <v>15</v>
      </c>
      <c r="G5" s="29">
        <v>78</v>
      </c>
    </row>
    <row r="6" spans="1:8" ht="15.75" x14ac:dyDescent="0.25">
      <c r="A6" s="1"/>
      <c r="B6" s="61" t="s">
        <v>63</v>
      </c>
      <c r="C6" s="53">
        <v>30</v>
      </c>
      <c r="D6" s="30">
        <v>1.98</v>
      </c>
      <c r="E6" s="30">
        <v>0.36</v>
      </c>
      <c r="F6" s="30">
        <v>10.26</v>
      </c>
      <c r="G6" s="30">
        <v>54.3</v>
      </c>
    </row>
    <row r="7" spans="1:8" ht="15.75" x14ac:dyDescent="0.25">
      <c r="A7" s="1"/>
      <c r="B7" s="72"/>
      <c r="C7" s="60"/>
      <c r="D7" s="99"/>
      <c r="E7" s="100"/>
      <c r="F7" s="100"/>
      <c r="G7" s="100"/>
    </row>
    <row r="8" spans="1:8" x14ac:dyDescent="0.25">
      <c r="A8" s="1"/>
      <c r="B8" s="3" t="s">
        <v>10</v>
      </c>
      <c r="C8" s="1"/>
      <c r="D8" s="1">
        <f>SUM(D4:D7)</f>
        <v>12.88</v>
      </c>
      <c r="E8" s="1">
        <f>SUM(E4:E7)</f>
        <v>16.66</v>
      </c>
      <c r="F8" s="1">
        <f>SUM(F4:F7)</f>
        <v>26.86</v>
      </c>
      <c r="G8" s="1">
        <f>SUM(G4:G7)</f>
        <v>314.3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1.2934782608695652</v>
      </c>
      <c r="F9" s="1">
        <f>F8/D8</f>
        <v>2.0854037267080745</v>
      </c>
      <c r="G9" s="1"/>
    </row>
    <row r="10" spans="1:8" x14ac:dyDescent="0.25">
      <c r="A10" s="1"/>
      <c r="B10" s="146" t="s">
        <v>64</v>
      </c>
      <c r="C10" s="157"/>
      <c r="D10" s="157"/>
      <c r="E10" s="157"/>
      <c r="F10" s="158"/>
      <c r="G10" s="1">
        <f>G8*65/G32</f>
        <v>12.649061977586529</v>
      </c>
    </row>
    <row r="11" spans="1:8" x14ac:dyDescent="0.25">
      <c r="A11" s="1"/>
      <c r="B11" s="146" t="s">
        <v>65</v>
      </c>
      <c r="C11" s="157"/>
      <c r="D11" s="157"/>
      <c r="E11" s="157"/>
      <c r="F11" s="158"/>
      <c r="G11" s="1">
        <f>G8*75/G32</f>
        <v>14.595071512599841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145</v>
      </c>
      <c r="C13" s="105">
        <v>50</v>
      </c>
      <c r="D13" s="108">
        <v>3.81</v>
      </c>
      <c r="E13" s="108">
        <v>9.4</v>
      </c>
      <c r="F13" s="108">
        <v>0.98</v>
      </c>
      <c r="G13" s="108">
        <v>103.8</v>
      </c>
    </row>
    <row r="14" spans="1:8" ht="16.5" thickBot="1" x14ac:dyDescent="0.3">
      <c r="A14" s="1"/>
      <c r="B14" s="114" t="s">
        <v>148</v>
      </c>
      <c r="C14" s="105">
        <v>75</v>
      </c>
      <c r="D14" s="131">
        <v>15.1</v>
      </c>
      <c r="E14" s="131">
        <v>17.7</v>
      </c>
      <c r="F14" s="131">
        <v>14.1</v>
      </c>
      <c r="G14" s="131">
        <v>274</v>
      </c>
    </row>
    <row r="15" spans="1:8" ht="16.5" thickBot="1" x14ac:dyDescent="0.3">
      <c r="A15" s="1"/>
      <c r="B15" s="114" t="s">
        <v>67</v>
      </c>
      <c r="C15" s="105">
        <v>150</v>
      </c>
      <c r="D15" s="115">
        <v>3.15</v>
      </c>
      <c r="E15" s="106">
        <v>4.95</v>
      </c>
      <c r="F15" s="106">
        <v>20.100000000000001</v>
      </c>
      <c r="G15" s="106">
        <v>138</v>
      </c>
    </row>
    <row r="16" spans="1:8" ht="16.5" thickBot="1" x14ac:dyDescent="0.3">
      <c r="A16" s="1"/>
      <c r="B16" s="109" t="s">
        <v>78</v>
      </c>
      <c r="C16" s="105">
        <v>200</v>
      </c>
      <c r="D16" s="111">
        <v>3.6</v>
      </c>
      <c r="E16" s="111">
        <v>2.8</v>
      </c>
      <c r="F16" s="111">
        <v>23.4</v>
      </c>
      <c r="G16" s="129">
        <v>134</v>
      </c>
    </row>
    <row r="17" spans="1:7" ht="16.5" thickBot="1" x14ac:dyDescent="0.3">
      <c r="A17" s="1"/>
      <c r="B17" s="109" t="s">
        <v>63</v>
      </c>
      <c r="C17" s="132">
        <v>30</v>
      </c>
      <c r="D17" s="108">
        <v>1.98</v>
      </c>
      <c r="E17" s="108">
        <v>0.36</v>
      </c>
      <c r="F17" s="108">
        <v>10.26</v>
      </c>
      <c r="G17" s="108">
        <v>54.3</v>
      </c>
    </row>
    <row r="18" spans="1:7" ht="16.5" thickBot="1" x14ac:dyDescent="0.3">
      <c r="A18" s="1"/>
      <c r="B18" s="143" t="s">
        <v>81</v>
      </c>
      <c r="C18" s="107">
        <v>45</v>
      </c>
      <c r="D18" s="144">
        <v>5.8</v>
      </c>
      <c r="E18" s="117">
        <v>7.5</v>
      </c>
      <c r="F18" s="117">
        <v>7.2</v>
      </c>
      <c r="G18" s="117">
        <v>119.7</v>
      </c>
    </row>
    <row r="19" spans="1:7" ht="15.75" x14ac:dyDescent="0.25">
      <c r="A19" s="1"/>
      <c r="B19" s="112" t="s">
        <v>133</v>
      </c>
      <c r="C19" s="119">
        <v>150</v>
      </c>
      <c r="D19" s="130">
        <v>2.25</v>
      </c>
      <c r="E19" s="130">
        <v>0.15</v>
      </c>
      <c r="F19" s="130">
        <v>31.5</v>
      </c>
      <c r="G19" s="130">
        <v>120</v>
      </c>
    </row>
    <row r="20" spans="1:7" x14ac:dyDescent="0.25">
      <c r="A20" s="1"/>
      <c r="B20" s="3" t="s">
        <v>10</v>
      </c>
      <c r="C20" s="1"/>
      <c r="D20" s="1">
        <f>SUM(D13:D19)</f>
        <v>35.69</v>
      </c>
      <c r="E20" s="1">
        <f>SUM(E13:E19)</f>
        <v>42.86</v>
      </c>
      <c r="F20" s="1">
        <f>SUM(F13:F19)</f>
        <v>107.54</v>
      </c>
      <c r="G20" s="1">
        <f>SUM(G13:G19)</f>
        <v>943.8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1.2008966096945923</v>
      </c>
      <c r="F21" s="1">
        <f>F20/D20</f>
        <v>3.0131689548893252</v>
      </c>
      <c r="G21" s="1"/>
    </row>
    <row r="22" spans="1:7" x14ac:dyDescent="0.25">
      <c r="A22" s="1"/>
      <c r="B22" s="146" t="s">
        <v>66</v>
      </c>
      <c r="C22" s="157"/>
      <c r="D22" s="157"/>
      <c r="E22" s="157"/>
      <c r="F22" s="158"/>
      <c r="G22" s="1">
        <f>G20*65/G32</f>
        <v>37.983406600210515</v>
      </c>
    </row>
    <row r="23" spans="1:7" x14ac:dyDescent="0.25">
      <c r="A23" s="1"/>
      <c r="B23" s="146" t="s">
        <v>65</v>
      </c>
      <c r="C23" s="157"/>
      <c r="D23" s="157"/>
      <c r="E23" s="157"/>
      <c r="F23" s="158"/>
      <c r="G23" s="1">
        <f>G20*75/G32</f>
        <v>43.827007615627515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62" t="s">
        <v>107</v>
      </c>
      <c r="C25" s="76" t="s">
        <v>105</v>
      </c>
      <c r="D25" s="100">
        <v>6.31</v>
      </c>
      <c r="E25" s="100">
        <v>4.95</v>
      </c>
      <c r="F25" s="100">
        <v>33.369999999999997</v>
      </c>
      <c r="G25" s="100">
        <v>199.5</v>
      </c>
    </row>
    <row r="26" spans="1:7" ht="16.5" thickBot="1" x14ac:dyDescent="0.3">
      <c r="A26" s="1"/>
      <c r="B26" s="83" t="s">
        <v>130</v>
      </c>
      <c r="C26" s="81">
        <v>200</v>
      </c>
      <c r="D26" s="38">
        <v>0.6</v>
      </c>
      <c r="E26" s="38">
        <v>0.2</v>
      </c>
      <c r="F26" s="38">
        <v>20</v>
      </c>
      <c r="G26" s="38">
        <v>90</v>
      </c>
    </row>
    <row r="27" spans="1:7" ht="16.5" thickBot="1" x14ac:dyDescent="0.3">
      <c r="A27" s="1"/>
      <c r="B27" s="83" t="s">
        <v>97</v>
      </c>
      <c r="C27" s="81">
        <v>150</v>
      </c>
      <c r="D27" s="9">
        <v>0.6</v>
      </c>
      <c r="E27" s="9">
        <v>0.6</v>
      </c>
      <c r="F27" s="9">
        <v>14.7</v>
      </c>
      <c r="G27" s="9">
        <v>67.5</v>
      </c>
    </row>
    <row r="28" spans="1:7" x14ac:dyDescent="0.25">
      <c r="A28" s="1"/>
      <c r="B28" s="3" t="s">
        <v>10</v>
      </c>
      <c r="C28" s="1"/>
      <c r="D28" s="1">
        <f>SUM(D25:D27)</f>
        <v>7.5099999999999989</v>
      </c>
      <c r="E28" s="1">
        <f>SUM(E25:E27)</f>
        <v>5.75</v>
      </c>
      <c r="F28" s="1">
        <f>SUM(F25:F27)</f>
        <v>68.069999999999993</v>
      </c>
      <c r="G28" s="1">
        <f>SUM(G25:G27)</f>
        <v>357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0.76564580559254336</v>
      </c>
      <c r="F29" s="1">
        <f>F28/D28</f>
        <v>9.0639147802929436</v>
      </c>
      <c r="G29" s="1"/>
    </row>
    <row r="30" spans="1:7" x14ac:dyDescent="0.25">
      <c r="A30" s="1"/>
      <c r="B30" s="146" t="s">
        <v>64</v>
      </c>
      <c r="C30" s="157"/>
      <c r="D30" s="157"/>
      <c r="E30" s="157"/>
      <c r="F30" s="158"/>
      <c r="G30" s="1">
        <f>G28*65/G32</f>
        <v>14.36753142220296</v>
      </c>
    </row>
    <row r="31" spans="1:7" x14ac:dyDescent="0.25">
      <c r="A31" s="1"/>
      <c r="B31" s="146" t="s">
        <v>65</v>
      </c>
      <c r="C31" s="157"/>
      <c r="D31" s="157"/>
      <c r="E31" s="157"/>
      <c r="F31" s="158"/>
      <c r="G31" s="1">
        <f>G28*75/G32</f>
        <v>16.577920871772648</v>
      </c>
    </row>
    <row r="32" spans="1:7" x14ac:dyDescent="0.25">
      <c r="A32" s="1"/>
      <c r="B32" s="3" t="s">
        <v>14</v>
      </c>
      <c r="C32" s="1"/>
      <c r="D32" s="1">
        <f>D8+D20+D28</f>
        <v>56.08</v>
      </c>
      <c r="E32" s="1">
        <f>E8+E20+E28</f>
        <v>65.27</v>
      </c>
      <c r="F32" s="1">
        <f>F8+F20+F28</f>
        <v>202.47</v>
      </c>
      <c r="G32" s="1">
        <f>G8+G20+G28</f>
        <v>1615.1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1.1638730385164051</v>
      </c>
      <c r="F34" s="1">
        <f>F32/D32</f>
        <v>3.6103780313837377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G32*100/2100</f>
        <v>76.909523809523805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G32*100/2300</f>
        <v>70.221739130434784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1"/>
      <c r="C40" s="1"/>
      <c r="D40" s="1"/>
      <c r="E40" s="1"/>
      <c r="F40" s="1"/>
      <c r="G40" s="1"/>
    </row>
    <row r="41" spans="1:7" x14ac:dyDescent="0.25">
      <c r="A41" s="1"/>
      <c r="B41" s="3" t="s">
        <v>51</v>
      </c>
      <c r="C41" s="3"/>
      <c r="D41" s="3"/>
      <c r="E41" s="3"/>
      <c r="F41" s="3"/>
      <c r="G41" s="3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D32*D42</f>
        <v>224.32</v>
      </c>
      <c r="E43" s="1">
        <f>E32*E42</f>
        <v>587.42999999999995</v>
      </c>
      <c r="F43" s="1">
        <f>F32*F42</f>
        <v>809.88</v>
      </c>
      <c r="G43" s="1"/>
    </row>
    <row r="44" spans="1:7" x14ac:dyDescent="0.25">
      <c r="B44" s="3" t="s">
        <v>54</v>
      </c>
      <c r="C44" s="1"/>
      <c r="D44" s="1">
        <f>D43+E43+F43</f>
        <v>1621.63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13.832995196191485</v>
      </c>
      <c r="E45" s="1">
        <f>E43*100/D44</f>
        <v>36.224662839241994</v>
      </c>
      <c r="F45" s="1">
        <f>F43*100/D44</f>
        <v>49.942341964566516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  <row r="49" ht="15" customHeight="1" x14ac:dyDescent="0.25"/>
    <row r="51" ht="15" customHeight="1" x14ac:dyDescent="0.25"/>
  </sheetData>
  <mergeCells count="12">
    <mergeCell ref="B22:F22"/>
    <mergeCell ref="B2:H2"/>
    <mergeCell ref="B3:H3"/>
    <mergeCell ref="B10:F10"/>
    <mergeCell ref="B11:F11"/>
    <mergeCell ref="B38:F39"/>
    <mergeCell ref="G38:G39"/>
    <mergeCell ref="B23:F23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workbookViewId="0">
      <selection activeCell="B15" sqref="B15:G15"/>
    </sheetView>
  </sheetViews>
  <sheetFormatPr defaultRowHeight="15" x14ac:dyDescent="0.25"/>
  <cols>
    <col min="1" max="1" width="4.7109375" customWidth="1"/>
    <col min="2" max="2" width="34.8554687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46" t="s">
        <v>21</v>
      </c>
      <c r="C2" s="147"/>
      <c r="D2" s="147"/>
      <c r="E2" s="147"/>
      <c r="F2" s="147"/>
      <c r="G2" s="147"/>
      <c r="H2" s="148"/>
    </row>
    <row r="3" spans="1:13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13" ht="21" customHeight="1" thickBot="1" x14ac:dyDescent="0.3">
      <c r="A4" s="1"/>
      <c r="B4" s="54" t="s">
        <v>108</v>
      </c>
      <c r="C4" s="82">
        <v>150</v>
      </c>
      <c r="D4" s="19">
        <v>3.45</v>
      </c>
      <c r="E4" s="19">
        <v>4.2</v>
      </c>
      <c r="F4" s="29">
        <v>36.299999999999997</v>
      </c>
      <c r="G4" s="29">
        <v>196.5</v>
      </c>
    </row>
    <row r="5" spans="1:13" ht="16.5" customHeight="1" x14ac:dyDescent="0.25">
      <c r="A5" s="1"/>
      <c r="B5" s="54" t="s">
        <v>109</v>
      </c>
      <c r="C5" s="84">
        <v>50</v>
      </c>
      <c r="D5" s="97">
        <v>6.74</v>
      </c>
      <c r="E5" s="97">
        <v>10.68</v>
      </c>
      <c r="F5" s="97">
        <v>2.8</v>
      </c>
      <c r="G5" s="97">
        <v>126.1</v>
      </c>
    </row>
    <row r="6" spans="1:13" ht="16.5" thickBot="1" x14ac:dyDescent="0.3">
      <c r="A6" s="1"/>
      <c r="B6" s="61" t="s">
        <v>140</v>
      </c>
      <c r="C6" s="85">
        <v>200</v>
      </c>
      <c r="D6" s="39">
        <v>0.2</v>
      </c>
      <c r="E6" s="39">
        <v>0.06</v>
      </c>
      <c r="F6" s="39">
        <v>15</v>
      </c>
      <c r="G6" s="39">
        <v>56</v>
      </c>
    </row>
    <row r="7" spans="1:13" ht="18" customHeight="1" thickBot="1" x14ac:dyDescent="0.3">
      <c r="A7" s="1"/>
      <c r="B7" s="52" t="s">
        <v>63</v>
      </c>
      <c r="C7" s="56">
        <v>30</v>
      </c>
      <c r="D7" s="23">
        <v>1.98</v>
      </c>
      <c r="E7" s="23">
        <v>0.36</v>
      </c>
      <c r="F7" s="23">
        <v>10.26</v>
      </c>
      <c r="G7" s="23">
        <v>54.3</v>
      </c>
    </row>
    <row r="8" spans="1:13" ht="16.5" thickBot="1" x14ac:dyDescent="0.3">
      <c r="A8" s="1"/>
      <c r="B8" s="61" t="s">
        <v>74</v>
      </c>
      <c r="C8" s="80">
        <v>40</v>
      </c>
      <c r="D8" s="22">
        <v>5.72</v>
      </c>
      <c r="E8" s="22">
        <v>7.92</v>
      </c>
      <c r="F8" s="22">
        <v>9.7200000000000006</v>
      </c>
      <c r="G8" s="22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46" t="s">
        <v>64</v>
      </c>
      <c r="C11" s="157"/>
      <c r="D11" s="157"/>
      <c r="E11" s="157"/>
      <c r="F11" s="158"/>
      <c r="G11" s="1">
        <f>G9*65/G33</f>
        <v>22.481813535902884</v>
      </c>
    </row>
    <row r="12" spans="1:13" x14ac:dyDescent="0.25">
      <c r="A12" s="1"/>
      <c r="B12" s="146" t="s">
        <v>65</v>
      </c>
      <c r="C12" s="157"/>
      <c r="D12" s="157"/>
      <c r="E12" s="157"/>
      <c r="F12" s="158"/>
      <c r="G12" s="1">
        <f>G9*75/G33</f>
        <v>25.940554079887942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104" t="s">
        <v>142</v>
      </c>
      <c r="C14" s="105">
        <v>30</v>
      </c>
      <c r="D14" s="106">
        <v>1.4</v>
      </c>
      <c r="E14" s="106">
        <v>0</v>
      </c>
      <c r="F14" s="106">
        <v>0.65</v>
      </c>
      <c r="G14" s="106">
        <v>9.6</v>
      </c>
    </row>
    <row r="15" spans="1:13" ht="18" customHeight="1" thickBot="1" x14ac:dyDescent="0.3">
      <c r="A15" s="1"/>
      <c r="B15" s="112" t="s">
        <v>149</v>
      </c>
      <c r="C15" s="133" t="s">
        <v>150</v>
      </c>
      <c r="D15" s="108">
        <v>11.75</v>
      </c>
      <c r="E15" s="134">
        <v>16.98</v>
      </c>
      <c r="F15" s="108">
        <v>1.9</v>
      </c>
      <c r="G15" s="108">
        <v>209.47</v>
      </c>
      <c r="H15" s="102"/>
      <c r="I15" s="65"/>
      <c r="J15" s="50"/>
      <c r="K15" s="50"/>
      <c r="L15" s="50"/>
      <c r="M15" s="103"/>
    </row>
    <row r="16" spans="1:13" ht="22.5" customHeight="1" thickBot="1" x14ac:dyDescent="0.3">
      <c r="A16" s="1"/>
      <c r="B16" s="114" t="s">
        <v>69</v>
      </c>
      <c r="C16" s="107">
        <v>150</v>
      </c>
      <c r="D16" s="108">
        <v>5.0999999999999996</v>
      </c>
      <c r="E16" s="125">
        <v>4.3499999999999996</v>
      </c>
      <c r="F16" s="108">
        <v>30.3</v>
      </c>
      <c r="G16" s="108">
        <v>180</v>
      </c>
    </row>
    <row r="17" spans="1:7" ht="18" customHeight="1" thickBot="1" x14ac:dyDescent="0.3">
      <c r="A17" s="1"/>
      <c r="B17" s="120" t="s">
        <v>131</v>
      </c>
      <c r="C17" s="105">
        <v>200</v>
      </c>
      <c r="D17" s="111">
        <v>0.2</v>
      </c>
      <c r="E17" s="111">
        <v>0.06</v>
      </c>
      <c r="F17" s="111">
        <v>15</v>
      </c>
      <c r="G17" s="111">
        <v>56</v>
      </c>
    </row>
    <row r="18" spans="1:7" ht="16.5" thickBot="1" x14ac:dyDescent="0.3">
      <c r="A18" s="1"/>
      <c r="B18" s="112" t="s">
        <v>63</v>
      </c>
      <c r="C18" s="122">
        <v>30</v>
      </c>
      <c r="D18" s="111">
        <v>1.98</v>
      </c>
      <c r="E18" s="111">
        <v>0.36</v>
      </c>
      <c r="F18" s="111">
        <v>10.26</v>
      </c>
      <c r="G18" s="111">
        <v>54.3</v>
      </c>
    </row>
    <row r="19" spans="1:7" ht="16.5" thickBot="1" x14ac:dyDescent="0.3">
      <c r="A19" s="1"/>
      <c r="B19" s="112" t="s">
        <v>126</v>
      </c>
      <c r="C19" s="119">
        <v>50</v>
      </c>
      <c r="D19" s="111">
        <v>7.6</v>
      </c>
      <c r="E19" s="111">
        <v>0.51</v>
      </c>
      <c r="F19" s="111">
        <v>46.7</v>
      </c>
      <c r="G19" s="111">
        <v>131</v>
      </c>
    </row>
    <row r="20" spans="1:7" ht="16.5" thickBot="1" x14ac:dyDescent="0.3">
      <c r="A20" s="1"/>
      <c r="B20" s="62"/>
      <c r="C20" s="87"/>
      <c r="D20" s="11"/>
      <c r="E20" s="11"/>
      <c r="F20" s="11"/>
      <c r="G20" s="11"/>
    </row>
    <row r="21" spans="1:7" x14ac:dyDescent="0.25">
      <c r="A21" s="1"/>
      <c r="B21" s="3" t="s">
        <v>10</v>
      </c>
      <c r="C21" s="1"/>
      <c r="D21" s="1">
        <f>SUM(D14:D20)</f>
        <v>28.03</v>
      </c>
      <c r="E21" s="1">
        <f>SUM(E14:E20)</f>
        <v>22.259999999999998</v>
      </c>
      <c r="F21" s="1">
        <f>SUM(F14:F20)</f>
        <v>104.81</v>
      </c>
      <c r="G21" s="1">
        <f>SUM(G14:G20)</f>
        <v>640.37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0.79414912593649656</v>
      </c>
      <c r="F22" s="1">
        <f>F21/D21</f>
        <v>3.7392079914377452</v>
      </c>
      <c r="G22" s="1"/>
    </row>
    <row r="23" spans="1:7" x14ac:dyDescent="0.25">
      <c r="A23" s="1"/>
      <c r="B23" s="146" t="s">
        <v>64</v>
      </c>
      <c r="C23" s="157"/>
      <c r="D23" s="157"/>
      <c r="E23" s="157"/>
      <c r="F23" s="158"/>
      <c r="G23" s="1">
        <f>G21*65/G33</f>
        <v>26.26172735130633</v>
      </c>
    </row>
    <row r="24" spans="1:7" x14ac:dyDescent="0.25">
      <c r="A24" s="1"/>
      <c r="B24" s="146" t="s">
        <v>65</v>
      </c>
      <c r="C24" s="157"/>
      <c r="D24" s="157"/>
      <c r="E24" s="157"/>
      <c r="F24" s="158"/>
      <c r="G24" s="1">
        <f>G21*75/G33</f>
        <v>30.30199309766115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31.5" x14ac:dyDescent="0.25">
      <c r="A26" s="1"/>
      <c r="B26" s="86" t="s">
        <v>111</v>
      </c>
      <c r="C26" s="76" t="s">
        <v>112</v>
      </c>
      <c r="D26" s="101">
        <v>10.3</v>
      </c>
      <c r="E26" s="101">
        <v>11.2</v>
      </c>
      <c r="F26" s="101">
        <v>23.5</v>
      </c>
      <c r="G26" s="101">
        <v>228.9</v>
      </c>
    </row>
    <row r="27" spans="1:7" ht="15.75" x14ac:dyDescent="0.25">
      <c r="A27" s="1"/>
      <c r="B27" s="62" t="s">
        <v>86</v>
      </c>
      <c r="C27" s="63">
        <v>200</v>
      </c>
      <c r="D27" s="40">
        <v>0.2</v>
      </c>
      <c r="E27" s="40"/>
      <c r="F27" s="41">
        <v>24</v>
      </c>
      <c r="G27" s="41">
        <v>100</v>
      </c>
    </row>
    <row r="28" spans="1:7" ht="16.5" thickBot="1" x14ac:dyDescent="0.3">
      <c r="A28" s="1"/>
      <c r="B28" s="62" t="s">
        <v>97</v>
      </c>
      <c r="C28" s="63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11.1</v>
      </c>
      <c r="E29" s="1">
        <f>SUM(E26:E28)</f>
        <v>11.799999999999999</v>
      </c>
      <c r="F29" s="1">
        <f>SUM(F26:F28)</f>
        <v>62.2</v>
      </c>
      <c r="G29" s="1">
        <f>SUM(G26:G28)</f>
        <v>396.4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1.0630630630630631</v>
      </c>
      <c r="F30" s="1">
        <f>F29/D29</f>
        <v>5.6036036036036041</v>
      </c>
      <c r="G30" s="1"/>
    </row>
    <row r="31" spans="1:7" x14ac:dyDescent="0.25">
      <c r="A31" s="1"/>
      <c r="B31" s="146" t="s">
        <v>64</v>
      </c>
      <c r="C31" s="157"/>
      <c r="D31" s="157"/>
      <c r="E31" s="157"/>
      <c r="F31" s="158"/>
      <c r="G31" s="1">
        <f>G29*65/G33</f>
        <v>16.256459112790775</v>
      </c>
    </row>
    <row r="32" spans="1:7" x14ac:dyDescent="0.25">
      <c r="A32" s="1"/>
      <c r="B32" s="146" t="s">
        <v>65</v>
      </c>
      <c r="C32" s="157"/>
      <c r="D32" s="157"/>
      <c r="E32" s="157"/>
      <c r="F32" s="158"/>
      <c r="G32" s="1">
        <f>G29*75/G33</f>
        <v>18.757452822450894</v>
      </c>
    </row>
    <row r="33" spans="1:7" x14ac:dyDescent="0.25">
      <c r="A33" s="1"/>
      <c r="B33" s="3" t="s">
        <v>14</v>
      </c>
      <c r="C33" s="1"/>
      <c r="D33" s="1">
        <f>D9+D21+D29</f>
        <v>57.220000000000006</v>
      </c>
      <c r="E33" s="1">
        <f>E9+E21+E29</f>
        <v>57.279999999999994</v>
      </c>
      <c r="F33" s="1">
        <f>F9+F21+F29</f>
        <v>241.08999999999997</v>
      </c>
      <c r="G33" s="1">
        <f>G9+G21+G29</f>
        <v>1584.9700000000003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1.0010485844110448</v>
      </c>
      <c r="F35" s="1">
        <f>F33/D33</f>
        <v>4.213386927647675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49" t="s">
        <v>16</v>
      </c>
      <c r="C37" s="150"/>
      <c r="D37" s="150"/>
      <c r="E37" s="150"/>
      <c r="F37" s="151"/>
      <c r="G37" s="155">
        <f>G33*100/2100</f>
        <v>75.47476190476192</v>
      </c>
    </row>
    <row r="38" spans="1:7" x14ac:dyDescent="0.25">
      <c r="A38" s="1"/>
      <c r="B38" s="152"/>
      <c r="C38" s="153"/>
      <c r="D38" s="153"/>
      <c r="E38" s="153"/>
      <c r="F38" s="154"/>
      <c r="G38" s="156"/>
    </row>
    <row r="39" spans="1:7" x14ac:dyDescent="0.25">
      <c r="A39" s="1"/>
      <c r="B39" s="149" t="s">
        <v>15</v>
      </c>
      <c r="C39" s="150"/>
      <c r="D39" s="150"/>
      <c r="E39" s="150"/>
      <c r="F39" s="151"/>
      <c r="G39" s="155">
        <f>G33*100/2300</f>
        <v>68.911739130434796</v>
      </c>
    </row>
    <row r="40" spans="1:7" x14ac:dyDescent="0.25">
      <c r="A40" s="1"/>
      <c r="B40" s="152"/>
      <c r="C40" s="153"/>
      <c r="D40" s="153"/>
      <c r="E40" s="153"/>
      <c r="F40" s="154"/>
      <c r="G40" s="156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B42" s="3" t="s">
        <v>51</v>
      </c>
      <c r="C42" s="3"/>
      <c r="D42" s="3"/>
      <c r="E42" s="3"/>
      <c r="F42" s="3"/>
      <c r="G42" s="3"/>
    </row>
    <row r="43" spans="1:7" x14ac:dyDescent="0.25"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B44" s="3" t="s">
        <v>53</v>
      </c>
      <c r="C44" s="1"/>
      <c r="D44" s="1">
        <f>D33*D43</f>
        <v>228.88000000000002</v>
      </c>
      <c r="E44" s="1">
        <f>E33*E43</f>
        <v>515.52</v>
      </c>
      <c r="F44" s="1">
        <f>F33*F43</f>
        <v>964.3599999999999</v>
      </c>
      <c r="G44" s="1"/>
    </row>
    <row r="45" spans="1:7" ht="15" customHeight="1" x14ac:dyDescent="0.25">
      <c r="B45" s="3" t="s">
        <v>54</v>
      </c>
      <c r="C45" s="1"/>
      <c r="D45" s="1">
        <f>D44+E44+F44</f>
        <v>1708.7599999999998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13.394508298415229</v>
      </c>
      <c r="E46" s="1">
        <f>E44*100/D45</f>
        <v>30.169245534773758</v>
      </c>
      <c r="F46" s="1">
        <f>F44*100/D45</f>
        <v>56.436246166811017</v>
      </c>
      <c r="G46" s="1"/>
    </row>
    <row r="47" spans="1:7" ht="15" customHeight="1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</sheetData>
  <mergeCells count="12">
    <mergeCell ref="B23:F23"/>
    <mergeCell ref="B2:H2"/>
    <mergeCell ref="B3:H3"/>
    <mergeCell ref="B11:F11"/>
    <mergeCell ref="B12:F12"/>
    <mergeCell ref="B39:F40"/>
    <mergeCell ref="G39:G40"/>
    <mergeCell ref="B24:F24"/>
    <mergeCell ref="B31:F31"/>
    <mergeCell ref="B32:F32"/>
    <mergeCell ref="B37:F38"/>
    <mergeCell ref="G37:G38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workbookViewId="0">
      <selection activeCell="B12" sqref="B12:G13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22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7.25" customHeight="1" thickBot="1" x14ac:dyDescent="0.3">
      <c r="A4" s="1"/>
      <c r="B4" s="86" t="s">
        <v>113</v>
      </c>
      <c r="C4" s="56" t="s">
        <v>61</v>
      </c>
      <c r="D4" s="20">
        <v>16.27</v>
      </c>
      <c r="E4" s="20">
        <v>12.04</v>
      </c>
      <c r="F4" s="20">
        <v>22.33</v>
      </c>
      <c r="G4" s="20">
        <v>131.30000000000001</v>
      </c>
    </row>
    <row r="5" spans="1:8" ht="16.5" customHeight="1" thickBot="1" x14ac:dyDescent="0.3">
      <c r="A5" s="1"/>
      <c r="B5" s="62" t="s">
        <v>78</v>
      </c>
      <c r="C5" s="60">
        <v>200</v>
      </c>
      <c r="D5" s="19">
        <v>3.6</v>
      </c>
      <c r="E5" s="19">
        <v>2.8</v>
      </c>
      <c r="F5" s="19">
        <v>17.600000000000001</v>
      </c>
      <c r="G5" s="29">
        <v>196</v>
      </c>
    </row>
    <row r="6" spans="1:8" ht="16.5" thickBot="1" x14ac:dyDescent="0.3">
      <c r="A6" s="33"/>
      <c r="B6" s="62" t="s">
        <v>74</v>
      </c>
      <c r="C6" s="80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46" t="s">
        <v>64</v>
      </c>
      <c r="C9" s="157"/>
      <c r="D9" s="157"/>
      <c r="E9" s="157"/>
      <c r="F9" s="158"/>
      <c r="G9" s="1">
        <f>G7*65/G32</f>
        <v>19.391942801263248</v>
      </c>
    </row>
    <row r="10" spans="1:8" x14ac:dyDescent="0.25">
      <c r="A10" s="1"/>
      <c r="B10" s="146" t="s">
        <v>68</v>
      </c>
      <c r="C10" s="157"/>
      <c r="D10" s="157"/>
      <c r="E10" s="157"/>
      <c r="F10" s="158"/>
      <c r="G10" s="1">
        <f>G7*75/G32</f>
        <v>22.375318616842208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04" t="s">
        <v>154</v>
      </c>
      <c r="C12" s="105">
        <v>50</v>
      </c>
      <c r="D12" s="106">
        <v>3.2</v>
      </c>
      <c r="E12" s="106">
        <v>8.4</v>
      </c>
      <c r="F12" s="106">
        <v>1.4</v>
      </c>
      <c r="G12" s="106">
        <v>94</v>
      </c>
    </row>
    <row r="13" spans="1:8" ht="20.25" customHeight="1" thickBot="1" x14ac:dyDescent="0.3">
      <c r="A13" s="1"/>
      <c r="B13" s="112" t="s">
        <v>151</v>
      </c>
      <c r="C13" s="116">
        <v>75</v>
      </c>
      <c r="D13" s="108">
        <v>14.84</v>
      </c>
      <c r="E13" s="108">
        <v>10.119999999999999</v>
      </c>
      <c r="F13" s="108">
        <v>10.119999999999999</v>
      </c>
      <c r="G13" s="108">
        <v>192.11</v>
      </c>
    </row>
    <row r="14" spans="1:8" ht="16.5" thickBot="1" x14ac:dyDescent="0.3">
      <c r="A14" s="1"/>
      <c r="B14" s="136" t="s">
        <v>67</v>
      </c>
      <c r="C14" s="105">
        <v>150</v>
      </c>
      <c r="D14" s="106">
        <v>3.15</v>
      </c>
      <c r="E14" s="106">
        <v>4.95</v>
      </c>
      <c r="F14" s="115">
        <v>20.100000000000001</v>
      </c>
      <c r="G14" s="115">
        <v>138</v>
      </c>
    </row>
    <row r="15" spans="1:8" ht="15.75" x14ac:dyDescent="0.25">
      <c r="A15" s="1"/>
      <c r="B15" s="109" t="s">
        <v>130</v>
      </c>
      <c r="C15" s="118">
        <v>200</v>
      </c>
      <c r="D15" s="113">
        <v>6</v>
      </c>
      <c r="E15" s="113">
        <v>5</v>
      </c>
      <c r="F15" s="113">
        <v>10</v>
      </c>
      <c r="G15" s="135">
        <v>101</v>
      </c>
    </row>
    <row r="16" spans="1:8" ht="16.5" thickBot="1" x14ac:dyDescent="0.3">
      <c r="A16" s="1"/>
      <c r="B16" s="112" t="s">
        <v>63</v>
      </c>
      <c r="C16" s="107">
        <v>30</v>
      </c>
      <c r="D16" s="111">
        <v>1.98</v>
      </c>
      <c r="E16" s="111">
        <v>0.36</v>
      </c>
      <c r="F16" s="111">
        <v>10.26</v>
      </c>
      <c r="G16" s="111">
        <v>54.3</v>
      </c>
    </row>
    <row r="17" spans="1:7" ht="15.75" x14ac:dyDescent="0.25">
      <c r="A17" s="1"/>
      <c r="B17" s="109" t="s">
        <v>71</v>
      </c>
      <c r="C17" s="118">
        <v>40</v>
      </c>
      <c r="D17" s="137">
        <v>3.04</v>
      </c>
      <c r="E17" s="137">
        <v>0.36</v>
      </c>
      <c r="F17" s="137">
        <v>18.68</v>
      </c>
      <c r="G17" s="137">
        <v>92.4</v>
      </c>
    </row>
    <row r="18" spans="1:7" ht="16.5" thickBot="1" x14ac:dyDescent="0.3">
      <c r="A18" s="1"/>
      <c r="B18" s="112" t="s">
        <v>139</v>
      </c>
      <c r="C18" s="107">
        <v>200</v>
      </c>
      <c r="D18" s="111">
        <v>3</v>
      </c>
      <c r="E18" s="111">
        <v>0.2</v>
      </c>
      <c r="F18" s="111">
        <v>42</v>
      </c>
      <c r="G18" s="111">
        <v>178</v>
      </c>
    </row>
    <row r="19" spans="1:7" ht="15.75" x14ac:dyDescent="0.25">
      <c r="A19" s="1"/>
      <c r="B19" s="61"/>
      <c r="C19" s="63"/>
      <c r="D19" s="48"/>
      <c r="E19" s="48"/>
      <c r="F19" s="48"/>
      <c r="G19" s="48"/>
    </row>
    <row r="20" spans="1:7" x14ac:dyDescent="0.25">
      <c r="A20" s="1"/>
      <c r="B20" s="3" t="s">
        <v>10</v>
      </c>
      <c r="C20" s="1"/>
      <c r="D20" s="1">
        <f>SUM(D12:D19)</f>
        <v>35.21</v>
      </c>
      <c r="E20" s="1">
        <f>SUM(E12:E19)</f>
        <v>29.389999999999997</v>
      </c>
      <c r="F20" s="1">
        <f>SUM(F12:F19)</f>
        <v>112.56</v>
      </c>
      <c r="G20" s="1">
        <f>SUM(G12:G19)</f>
        <v>849.81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0.83470604941777893</v>
      </c>
      <c r="F21" s="1">
        <f>F20/D20</f>
        <v>3.1968190854870775</v>
      </c>
      <c r="G21" s="1"/>
    </row>
    <row r="22" spans="1:7" x14ac:dyDescent="0.25">
      <c r="A22" s="1"/>
      <c r="B22" s="146" t="s">
        <v>64</v>
      </c>
      <c r="C22" s="157"/>
      <c r="D22" s="157"/>
      <c r="E22" s="157"/>
      <c r="F22" s="158"/>
      <c r="G22" s="1">
        <f>G20*65/G32</f>
        <v>29.517225348274259</v>
      </c>
    </row>
    <row r="23" spans="1:7" x14ac:dyDescent="0.25">
      <c r="A23" s="1"/>
      <c r="B23" s="146" t="s">
        <v>65</v>
      </c>
      <c r="C23" s="157"/>
      <c r="D23" s="157"/>
      <c r="E23" s="157"/>
      <c r="F23" s="158"/>
      <c r="G23" s="1">
        <f>G20*75/G32</f>
        <v>34.058336940316451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61" t="s">
        <v>114</v>
      </c>
      <c r="C25" s="76">
        <v>100</v>
      </c>
      <c r="D25" s="42">
        <v>9.1999999999999993</v>
      </c>
      <c r="E25" s="42">
        <v>14.87</v>
      </c>
      <c r="F25" s="42">
        <v>33.6</v>
      </c>
      <c r="G25" s="42">
        <v>305.76</v>
      </c>
    </row>
    <row r="26" spans="1:7" ht="16.5" thickBot="1" x14ac:dyDescent="0.3">
      <c r="A26" s="1"/>
      <c r="B26" s="83" t="s">
        <v>77</v>
      </c>
      <c r="C26" s="88">
        <v>200</v>
      </c>
      <c r="D26" s="19">
        <v>0.6</v>
      </c>
      <c r="E26" s="19">
        <v>0.2</v>
      </c>
      <c r="F26" s="19">
        <v>20</v>
      </c>
      <c r="G26" s="19">
        <v>90</v>
      </c>
    </row>
    <row r="27" spans="1:7" ht="15.75" x14ac:dyDescent="0.25">
      <c r="A27" s="1"/>
      <c r="B27" s="83" t="s">
        <v>97</v>
      </c>
      <c r="C27" s="88">
        <v>150</v>
      </c>
      <c r="D27" s="42">
        <v>0.6</v>
      </c>
      <c r="E27" s="42">
        <v>0.6</v>
      </c>
      <c r="F27" s="42">
        <v>14.7</v>
      </c>
      <c r="G27" s="43">
        <v>67.5</v>
      </c>
    </row>
    <row r="28" spans="1:7" x14ac:dyDescent="0.25">
      <c r="A28" s="1"/>
      <c r="B28" s="3" t="s">
        <v>10</v>
      </c>
      <c r="C28" s="1"/>
      <c r="D28" s="1">
        <f>SUM(D25:D27)</f>
        <v>10.399999999999999</v>
      </c>
      <c r="E28" s="1">
        <f>SUM(E25:E27)</f>
        <v>15.669999999999998</v>
      </c>
      <c r="F28" s="1">
        <f>SUM(F25:F27)</f>
        <v>68.3</v>
      </c>
      <c r="G28" s="1">
        <f>SUM(G25:G27)</f>
        <v>463.26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1.5067307692307692</v>
      </c>
      <c r="F29" s="1">
        <f>F28/D28</f>
        <v>6.5673076923076925</v>
      </c>
      <c r="G29" s="1"/>
    </row>
    <row r="30" spans="1:7" x14ac:dyDescent="0.25">
      <c r="A30" s="1"/>
      <c r="B30" s="146" t="s">
        <v>64</v>
      </c>
      <c r="C30" s="157"/>
      <c r="D30" s="157"/>
      <c r="E30" s="157"/>
      <c r="F30" s="158"/>
      <c r="G30" s="1">
        <f>G28*65/G32</f>
        <v>16.090831850462497</v>
      </c>
    </row>
    <row r="31" spans="1:7" x14ac:dyDescent="0.25">
      <c r="A31" s="1"/>
      <c r="B31" s="146" t="s">
        <v>65</v>
      </c>
      <c r="C31" s="157"/>
      <c r="D31" s="157"/>
      <c r="E31" s="157"/>
      <c r="F31" s="158"/>
      <c r="G31" s="1">
        <f>G28*75/G32</f>
        <v>18.566344442841341</v>
      </c>
    </row>
    <row r="32" spans="1:7" x14ac:dyDescent="0.25">
      <c r="A32" s="1"/>
      <c r="B32" s="3" t="s">
        <v>14</v>
      </c>
      <c r="C32" s="1"/>
      <c r="D32" s="1">
        <f>D7+D20+D28</f>
        <v>73.08</v>
      </c>
      <c r="E32" s="1">
        <f>E7+E20+E28</f>
        <v>60.41</v>
      </c>
      <c r="F32" s="1">
        <f>F7+F20+F28</f>
        <v>267.49</v>
      </c>
      <c r="G32" s="1">
        <f>G7+G20+G28</f>
        <v>1871.37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0.82662835249042144</v>
      </c>
      <c r="F34" s="1">
        <f>F32/D32</f>
        <v>3.6602353585112208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G32*100/2100</f>
        <v>89.112857142857138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G32*100/2300</f>
        <v>81.363913043478263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292.32</v>
      </c>
      <c r="E42" s="1">
        <f>E32*E41</f>
        <v>543.68999999999994</v>
      </c>
      <c r="F42" s="1">
        <f>F32*F41</f>
        <v>1069.96</v>
      </c>
      <c r="G42" s="1"/>
    </row>
    <row r="43" spans="1:7" x14ac:dyDescent="0.25">
      <c r="A43" s="1"/>
      <c r="B43" s="3" t="s">
        <v>54</v>
      </c>
      <c r="C43" s="1"/>
      <c r="D43" s="1">
        <f>D42+E42+F42</f>
        <v>1905.97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15.337072461791109</v>
      </c>
      <c r="E44" s="1">
        <f>E42*100/D43</f>
        <v>28.52563261751234</v>
      </c>
      <c r="F44" s="1">
        <f>F42*100/D43</f>
        <v>56.137294920696547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7" spans="1:7" ht="15" customHeight="1" x14ac:dyDescent="0.25"/>
    <row r="49" ht="15" customHeight="1" x14ac:dyDescent="0.25"/>
  </sheetData>
  <mergeCells count="12">
    <mergeCell ref="B22:F22"/>
    <mergeCell ref="B2:H2"/>
    <mergeCell ref="B3:H3"/>
    <mergeCell ref="B9:F9"/>
    <mergeCell ref="B10:F10"/>
    <mergeCell ref="B38:F39"/>
    <mergeCell ref="G38:G39"/>
    <mergeCell ref="B23:F23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7"/>
  <sheetViews>
    <sheetView workbookViewId="0">
      <selection activeCell="J22" sqref="J22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23</v>
      </c>
      <c r="C2" s="147"/>
      <c r="D2" s="147"/>
      <c r="E2" s="147"/>
      <c r="F2" s="147"/>
      <c r="G2" s="147"/>
      <c r="H2" s="148"/>
    </row>
    <row r="3" spans="1:8" ht="15.75" thickBot="1" x14ac:dyDescent="0.3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5" customHeight="1" thickBot="1" x14ac:dyDescent="0.3">
      <c r="A4" s="27"/>
      <c r="B4" s="89" t="s">
        <v>90</v>
      </c>
      <c r="C4" s="90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5.75" customHeight="1" thickBot="1" x14ac:dyDescent="0.3">
      <c r="A5" s="1"/>
      <c r="B5" s="89" t="s">
        <v>99</v>
      </c>
      <c r="C5" s="90">
        <v>200</v>
      </c>
      <c r="D5" s="20">
        <v>0.23</v>
      </c>
      <c r="E5" s="20">
        <v>0.05</v>
      </c>
      <c r="F5" s="20">
        <v>11.45</v>
      </c>
      <c r="G5" s="31">
        <v>46.66</v>
      </c>
    </row>
    <row r="6" spans="1:8" ht="16.5" thickBot="1" x14ac:dyDescent="0.3">
      <c r="A6" s="1"/>
      <c r="B6" s="54" t="s">
        <v>115</v>
      </c>
      <c r="C6" s="91">
        <v>50</v>
      </c>
      <c r="D6" s="11">
        <v>3.03</v>
      </c>
      <c r="E6" s="11">
        <v>5.38</v>
      </c>
      <c r="F6" s="11">
        <v>17.2</v>
      </c>
      <c r="G6" s="11">
        <v>244</v>
      </c>
    </row>
    <row r="7" spans="1:8" x14ac:dyDescent="0.25">
      <c r="A7" s="1"/>
      <c r="B7" s="3" t="s">
        <v>10</v>
      </c>
      <c r="C7" s="1"/>
      <c r="D7" s="1">
        <f>SUM(D4:D6)</f>
        <v>8.36</v>
      </c>
      <c r="E7" s="1">
        <f>SUM(E4:E6)</f>
        <v>10.54</v>
      </c>
      <c r="F7" s="1">
        <f>SUM(F4:F6)</f>
        <v>52.349999999999994</v>
      </c>
      <c r="G7" s="1">
        <f>SUM(G4:G6)</f>
        <v>452.65999999999997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1.2607655502392345</v>
      </c>
      <c r="F8" s="1">
        <f>F7/D7</f>
        <v>6.2619617224880377</v>
      </c>
      <c r="G8" s="1"/>
    </row>
    <row r="9" spans="1:8" x14ac:dyDescent="0.25">
      <c r="A9" s="1"/>
      <c r="B9" s="146" t="s">
        <v>64</v>
      </c>
      <c r="C9" s="157"/>
      <c r="D9" s="157"/>
      <c r="E9" s="157"/>
      <c r="F9" s="158"/>
      <c r="G9" s="1">
        <f>G7*65/G30</f>
        <v>17.647457505128173</v>
      </c>
    </row>
    <row r="10" spans="1:8" x14ac:dyDescent="0.25">
      <c r="A10" s="1"/>
      <c r="B10" s="146" t="s">
        <v>65</v>
      </c>
      <c r="C10" s="157"/>
      <c r="D10" s="157"/>
      <c r="E10" s="157"/>
      <c r="F10" s="158"/>
      <c r="G10" s="1">
        <f>G7*75/G30</f>
        <v>20.362450967455587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14" t="s">
        <v>146</v>
      </c>
      <c r="C12" s="105">
        <v>50</v>
      </c>
      <c r="D12" s="106">
        <v>1.5</v>
      </c>
      <c r="E12" s="106">
        <v>4.25</v>
      </c>
      <c r="F12" s="106">
        <v>7.91</v>
      </c>
      <c r="G12" s="106">
        <v>74.7</v>
      </c>
    </row>
    <row r="13" spans="1:8" ht="16.5" thickBot="1" x14ac:dyDescent="0.3">
      <c r="A13" s="1"/>
      <c r="B13" s="114" t="s">
        <v>116</v>
      </c>
      <c r="C13" s="138">
        <v>75</v>
      </c>
      <c r="D13" s="108">
        <v>10.35</v>
      </c>
      <c r="E13" s="108">
        <v>31.2</v>
      </c>
      <c r="F13" s="139">
        <v>9.4499999999999993</v>
      </c>
      <c r="G13" s="108">
        <v>360</v>
      </c>
    </row>
    <row r="14" spans="1:8" ht="16.5" thickBot="1" x14ac:dyDescent="0.3">
      <c r="A14" s="1"/>
      <c r="B14" s="112" t="s">
        <v>75</v>
      </c>
      <c r="C14" s="118">
        <v>150</v>
      </c>
      <c r="D14" s="108">
        <v>2.1</v>
      </c>
      <c r="E14" s="108">
        <v>4.05</v>
      </c>
      <c r="F14" s="108">
        <v>22.35</v>
      </c>
      <c r="G14" s="139">
        <v>100</v>
      </c>
    </row>
    <row r="15" spans="1:8" ht="16.5" thickBot="1" x14ac:dyDescent="0.3">
      <c r="A15" s="1"/>
      <c r="B15" s="109" t="s">
        <v>131</v>
      </c>
      <c r="C15" s="118">
        <v>200</v>
      </c>
      <c r="D15" s="108">
        <v>0.2</v>
      </c>
      <c r="E15" s="108">
        <v>0.1</v>
      </c>
      <c r="F15" s="108">
        <v>16.8</v>
      </c>
      <c r="G15" s="108">
        <v>56</v>
      </c>
    </row>
    <row r="16" spans="1:8" ht="16.5" thickBot="1" x14ac:dyDescent="0.3">
      <c r="A16" s="1"/>
      <c r="B16" s="112" t="s">
        <v>63</v>
      </c>
      <c r="C16" s="119">
        <v>30</v>
      </c>
      <c r="D16" s="108">
        <v>1.98</v>
      </c>
      <c r="E16" s="108">
        <v>0.36</v>
      </c>
      <c r="F16" s="108">
        <v>10.26</v>
      </c>
      <c r="G16" s="108">
        <v>54.3</v>
      </c>
    </row>
    <row r="17" spans="1:7" ht="16.5" thickBot="1" x14ac:dyDescent="0.3">
      <c r="A17" s="1"/>
      <c r="B17" s="109" t="s">
        <v>136</v>
      </c>
      <c r="C17" s="118">
        <v>200</v>
      </c>
      <c r="D17" s="106">
        <v>1.8</v>
      </c>
      <c r="E17" s="106">
        <v>0.4</v>
      </c>
      <c r="F17" s="106">
        <v>16.2</v>
      </c>
      <c r="G17" s="106">
        <v>166.4</v>
      </c>
    </row>
    <row r="18" spans="1:7" x14ac:dyDescent="0.25">
      <c r="A18" s="1"/>
      <c r="B18" s="3" t="s">
        <v>10</v>
      </c>
      <c r="C18" s="1"/>
      <c r="D18" s="42">
        <f>SUM(D12:D17)</f>
        <v>17.93</v>
      </c>
      <c r="E18" s="42">
        <f>SUM(E12:E17)</f>
        <v>40.36</v>
      </c>
      <c r="F18" s="42">
        <f>SUM(F12:F17)</f>
        <v>82.970000000000013</v>
      </c>
      <c r="G18" s="42">
        <f>SUM(G12:G17)</f>
        <v>811.4</v>
      </c>
    </row>
    <row r="19" spans="1:7" x14ac:dyDescent="0.25">
      <c r="A19" s="1"/>
      <c r="B19" s="3" t="s">
        <v>11</v>
      </c>
      <c r="C19" s="1"/>
      <c r="D19" s="1">
        <v>1</v>
      </c>
      <c r="E19" s="1">
        <f>E18/D18</f>
        <v>2.2509760178471834</v>
      </c>
      <c r="F19" s="1">
        <f>F18/D18</f>
        <v>4.6274400446179591</v>
      </c>
      <c r="G19" s="1"/>
    </row>
    <row r="20" spans="1:7" x14ac:dyDescent="0.25">
      <c r="A20" s="1"/>
      <c r="B20" s="146" t="s">
        <v>64</v>
      </c>
      <c r="C20" s="157"/>
      <c r="D20" s="157"/>
      <c r="E20" s="157"/>
      <c r="F20" s="158"/>
      <c r="G20" s="1">
        <f>G18*65/G30</f>
        <v>31.633338531482792</v>
      </c>
    </row>
    <row r="21" spans="1:7" x14ac:dyDescent="0.25">
      <c r="A21" s="1"/>
      <c r="B21" s="146" t="s">
        <v>65</v>
      </c>
      <c r="C21" s="157"/>
      <c r="D21" s="157"/>
      <c r="E21" s="157"/>
      <c r="F21" s="158"/>
      <c r="G21" s="1">
        <f>G18*75/G30</f>
        <v>36.500005997864761</v>
      </c>
    </row>
    <row r="22" spans="1:7" ht="15.75" thickBot="1" x14ac:dyDescent="0.3">
      <c r="A22" s="1"/>
      <c r="B22" s="25" t="s">
        <v>13</v>
      </c>
      <c r="C22" s="26"/>
      <c r="D22" s="26"/>
      <c r="E22" s="26"/>
      <c r="F22" s="26"/>
      <c r="G22" s="26"/>
    </row>
    <row r="23" spans="1:7" ht="16.5" thickBot="1" x14ac:dyDescent="0.3">
      <c r="A23" s="33"/>
      <c r="B23" s="92" t="s">
        <v>117</v>
      </c>
      <c r="C23" s="56" t="s">
        <v>61</v>
      </c>
      <c r="D23" s="44">
        <v>15.8</v>
      </c>
      <c r="E23" s="44">
        <v>10.5</v>
      </c>
      <c r="F23" s="44">
        <v>19</v>
      </c>
      <c r="G23" s="44">
        <v>227.2</v>
      </c>
    </row>
    <row r="24" spans="1:7" ht="16.5" thickBot="1" x14ac:dyDescent="0.3">
      <c r="A24" s="33"/>
      <c r="B24" s="62" t="s">
        <v>85</v>
      </c>
      <c r="C24" s="75">
        <v>200</v>
      </c>
      <c r="D24" s="21">
        <v>4.2</v>
      </c>
      <c r="E24" s="21">
        <v>4</v>
      </c>
      <c r="F24" s="21">
        <v>18</v>
      </c>
      <c r="G24" s="21">
        <v>124.8</v>
      </c>
    </row>
    <row r="25" spans="1:7" ht="15.75" x14ac:dyDescent="0.25">
      <c r="A25" s="1"/>
      <c r="B25" s="62" t="s">
        <v>97</v>
      </c>
      <c r="C25" s="75">
        <v>150</v>
      </c>
      <c r="D25" s="30">
        <v>0.6</v>
      </c>
      <c r="E25" s="30">
        <v>0.6</v>
      </c>
      <c r="F25" s="30">
        <v>14.7</v>
      </c>
      <c r="G25" s="30">
        <v>51.2</v>
      </c>
    </row>
    <row r="26" spans="1:7" x14ac:dyDescent="0.25">
      <c r="A26" s="1"/>
      <c r="B26" s="3" t="s">
        <v>10</v>
      </c>
      <c r="C26" s="1"/>
      <c r="D26" s="1">
        <f>SUM(D23:D25)</f>
        <v>20.6</v>
      </c>
      <c r="E26" s="1">
        <f>SUM(E23:E25)</f>
        <v>15.1</v>
      </c>
      <c r="F26" s="1">
        <f>SUM(F23:F25)</f>
        <v>51.7</v>
      </c>
      <c r="G26" s="1">
        <f>SUM(G23:G25)</f>
        <v>403.2</v>
      </c>
    </row>
    <row r="27" spans="1:7" x14ac:dyDescent="0.25">
      <c r="A27" s="1"/>
      <c r="B27" s="3" t="s">
        <v>11</v>
      </c>
      <c r="C27" s="1"/>
      <c r="D27" s="1">
        <v>1</v>
      </c>
      <c r="E27" s="1">
        <f>E26/D26</f>
        <v>0.73300970873786397</v>
      </c>
      <c r="F27" s="1">
        <f>F26/D26</f>
        <v>2.5097087378640777</v>
      </c>
      <c r="G27" s="1"/>
    </row>
    <row r="28" spans="1:7" x14ac:dyDescent="0.25">
      <c r="A28" s="1"/>
      <c r="B28" s="146" t="s">
        <v>64</v>
      </c>
      <c r="C28" s="157"/>
      <c r="D28" s="157"/>
      <c r="E28" s="157"/>
      <c r="F28" s="158"/>
      <c r="G28" s="1">
        <f>G26*65/G30</f>
        <v>15.719203963389033</v>
      </c>
    </row>
    <row r="29" spans="1:7" x14ac:dyDescent="0.25">
      <c r="A29" s="1"/>
      <c r="B29" s="146" t="s">
        <v>65</v>
      </c>
      <c r="C29" s="157"/>
      <c r="D29" s="157"/>
      <c r="E29" s="157"/>
      <c r="F29" s="158"/>
      <c r="G29" s="1">
        <f>G26*75/G30</f>
        <v>18.137543034679656</v>
      </c>
    </row>
    <row r="30" spans="1:7" x14ac:dyDescent="0.25">
      <c r="A30" s="1"/>
      <c r="B30" s="3" t="s">
        <v>14</v>
      </c>
      <c r="C30" s="1"/>
      <c r="D30" s="1">
        <f>D7+D18+D26</f>
        <v>46.89</v>
      </c>
      <c r="E30" s="1">
        <f>E7+E18+E26</f>
        <v>66</v>
      </c>
      <c r="F30" s="1">
        <f>F7+F18+F26</f>
        <v>187.01999999999998</v>
      </c>
      <c r="G30" s="1">
        <f>G7+G18+G26</f>
        <v>1667.26</v>
      </c>
    </row>
    <row r="31" spans="1:7" x14ac:dyDescent="0.25">
      <c r="A31" s="1"/>
      <c r="B31" s="1"/>
      <c r="C31" s="1"/>
      <c r="D31" s="1"/>
      <c r="E31" s="1"/>
      <c r="F31" s="1"/>
      <c r="G31" s="1"/>
    </row>
    <row r="32" spans="1:7" x14ac:dyDescent="0.25">
      <c r="A32" s="1"/>
      <c r="B32" s="3" t="s">
        <v>11</v>
      </c>
      <c r="C32" s="1"/>
      <c r="D32" s="1">
        <v>1</v>
      </c>
      <c r="E32" s="1">
        <f>E30/D30</f>
        <v>1.4075495841330774</v>
      </c>
      <c r="F32" s="1">
        <f>F30/D30</f>
        <v>3.988483685220729</v>
      </c>
      <c r="G32" s="1"/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149" t="s">
        <v>16</v>
      </c>
      <c r="C34" s="150"/>
      <c r="D34" s="150"/>
      <c r="E34" s="150"/>
      <c r="F34" s="151"/>
      <c r="G34" s="155">
        <f>G30*100/2100</f>
        <v>79.393333333333331</v>
      </c>
    </row>
    <row r="35" spans="1:7" x14ac:dyDescent="0.25">
      <c r="A35" s="1"/>
      <c r="B35" s="152"/>
      <c r="C35" s="153"/>
      <c r="D35" s="153"/>
      <c r="E35" s="153"/>
      <c r="F35" s="154"/>
      <c r="G35" s="156"/>
    </row>
    <row r="36" spans="1:7" x14ac:dyDescent="0.25">
      <c r="A36" s="1"/>
      <c r="B36" s="149" t="s">
        <v>15</v>
      </c>
      <c r="C36" s="150"/>
      <c r="D36" s="150"/>
      <c r="E36" s="150"/>
      <c r="F36" s="151"/>
      <c r="G36" s="155">
        <f>G30*100/2300</f>
        <v>72.489565217391302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B38" s="3" t="s">
        <v>51</v>
      </c>
      <c r="C38" s="3"/>
      <c r="D38" s="3"/>
      <c r="E38" s="3"/>
      <c r="F38" s="3"/>
      <c r="G38" s="3"/>
    </row>
    <row r="39" spans="1:7" x14ac:dyDescent="0.25">
      <c r="B39" s="3" t="s">
        <v>52</v>
      </c>
      <c r="C39" s="1"/>
      <c r="D39" s="1">
        <v>4</v>
      </c>
      <c r="E39" s="1">
        <v>9</v>
      </c>
      <c r="F39" s="1">
        <v>4</v>
      </c>
      <c r="G39" s="1"/>
    </row>
    <row r="40" spans="1:7" x14ac:dyDescent="0.25">
      <c r="B40" s="3" t="s">
        <v>53</v>
      </c>
      <c r="C40" s="1"/>
      <c r="D40" s="1">
        <f>D30*D39</f>
        <v>187.56</v>
      </c>
      <c r="E40" s="1">
        <f>E30*E39</f>
        <v>594</v>
      </c>
      <c r="F40" s="1">
        <f>F30*F39</f>
        <v>748.07999999999993</v>
      </c>
      <c r="G40" s="1"/>
    </row>
    <row r="41" spans="1:7" x14ac:dyDescent="0.25">
      <c r="B41" s="3" t="s">
        <v>54</v>
      </c>
      <c r="C41" s="1"/>
      <c r="D41" s="1">
        <f>D40+E40+F40</f>
        <v>1529.6399999999999</v>
      </c>
      <c r="E41" s="1"/>
      <c r="F41" s="1"/>
      <c r="G41" s="1"/>
    </row>
    <row r="42" spans="1:7" ht="30" x14ac:dyDescent="0.25">
      <c r="B42" s="4" t="s">
        <v>55</v>
      </c>
      <c r="C42" s="1"/>
      <c r="D42" s="1">
        <f>D40*100/D41</f>
        <v>12.26170863732643</v>
      </c>
      <c r="E42" s="1">
        <f>E40*100/D41</f>
        <v>38.832666509767009</v>
      </c>
      <c r="F42" s="1">
        <f>F40*100/D41</f>
        <v>48.90562485290657</v>
      </c>
      <c r="G42" s="1"/>
    </row>
    <row r="43" spans="1:7" ht="30" x14ac:dyDescent="0.25">
      <c r="B43" s="4" t="s">
        <v>56</v>
      </c>
      <c r="C43" s="1"/>
      <c r="D43" s="3" t="s">
        <v>57</v>
      </c>
      <c r="E43" s="3" t="s">
        <v>58</v>
      </c>
      <c r="F43" s="3" t="s">
        <v>59</v>
      </c>
      <c r="G43" s="1"/>
    </row>
    <row r="45" spans="1:7" ht="15" customHeight="1" x14ac:dyDescent="0.25"/>
    <row r="47" spans="1:7" ht="15" customHeight="1" x14ac:dyDescent="0.25"/>
  </sheetData>
  <mergeCells count="12">
    <mergeCell ref="B20:F20"/>
    <mergeCell ref="B2:H2"/>
    <mergeCell ref="B3:H3"/>
    <mergeCell ref="B9:F9"/>
    <mergeCell ref="B10:F10"/>
    <mergeCell ref="B36:F37"/>
    <mergeCell ref="G36:G37"/>
    <mergeCell ref="B21:F21"/>
    <mergeCell ref="B28:F28"/>
    <mergeCell ref="B29:F29"/>
    <mergeCell ref="B34:F35"/>
    <mergeCell ref="G34:G35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1"/>
  <sheetViews>
    <sheetView workbookViewId="0">
      <selection activeCell="B14" sqref="B14:G14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46" t="s">
        <v>24</v>
      </c>
      <c r="C2" s="147"/>
      <c r="D2" s="147"/>
      <c r="E2" s="147"/>
      <c r="F2" s="147"/>
      <c r="G2" s="147"/>
      <c r="H2" s="148"/>
    </row>
    <row r="3" spans="1:8" x14ac:dyDescent="0.25">
      <c r="A3" s="1"/>
      <c r="B3" s="146" t="s">
        <v>9</v>
      </c>
      <c r="C3" s="147"/>
      <c r="D3" s="147"/>
      <c r="E3" s="147"/>
      <c r="F3" s="147"/>
      <c r="G3" s="147"/>
      <c r="H3" s="148"/>
    </row>
    <row r="4" spans="1:8" ht="15.75" x14ac:dyDescent="0.25">
      <c r="A4" s="33"/>
      <c r="B4" s="61" t="s">
        <v>118</v>
      </c>
      <c r="C4" s="56" t="s">
        <v>110</v>
      </c>
      <c r="D4" s="100">
        <v>19.25</v>
      </c>
      <c r="E4" s="100">
        <v>4.87</v>
      </c>
      <c r="F4" s="100">
        <v>13.75</v>
      </c>
      <c r="G4" s="100">
        <v>177</v>
      </c>
    </row>
    <row r="5" spans="1:8" ht="16.5" thickBot="1" x14ac:dyDescent="0.3">
      <c r="A5" s="1"/>
      <c r="B5" s="93" t="s">
        <v>119</v>
      </c>
      <c r="C5" s="68">
        <v>150</v>
      </c>
      <c r="D5" s="19">
        <v>3.45</v>
      </c>
      <c r="E5" s="19">
        <v>4.2</v>
      </c>
      <c r="F5" s="19">
        <v>36.299999999999997</v>
      </c>
      <c r="G5" s="19">
        <v>196.5</v>
      </c>
    </row>
    <row r="6" spans="1:8" ht="17.25" customHeight="1" thickBot="1" x14ac:dyDescent="0.3">
      <c r="A6" s="1"/>
      <c r="B6" s="61" t="s">
        <v>73</v>
      </c>
      <c r="C6" s="94">
        <v>200</v>
      </c>
      <c r="D6" s="20">
        <v>1.4</v>
      </c>
      <c r="E6" s="20">
        <v>1</v>
      </c>
      <c r="F6" s="20">
        <v>15</v>
      </c>
      <c r="G6" s="20">
        <v>78</v>
      </c>
    </row>
    <row r="7" spans="1:8" ht="16.5" thickBot="1" x14ac:dyDescent="0.3">
      <c r="A7" s="1"/>
      <c r="B7" s="93" t="s">
        <v>63</v>
      </c>
      <c r="C7" s="53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46" t="s">
        <v>64</v>
      </c>
      <c r="C10" s="157"/>
      <c r="D10" s="157"/>
      <c r="E10" s="157"/>
      <c r="F10" s="158"/>
      <c r="G10" s="1">
        <f>G8*65/G32</f>
        <v>17.516276492589004</v>
      </c>
    </row>
    <row r="11" spans="1:8" x14ac:dyDescent="0.25">
      <c r="A11" s="1"/>
      <c r="B11" s="146" t="s">
        <v>65</v>
      </c>
      <c r="C11" s="157"/>
      <c r="D11" s="157"/>
      <c r="E11" s="157"/>
      <c r="F11" s="158"/>
      <c r="G11" s="1">
        <f>G8*75/G32</f>
        <v>20.21108826067962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4" t="s">
        <v>147</v>
      </c>
      <c r="C13" s="105">
        <v>50</v>
      </c>
      <c r="D13" s="106">
        <v>1.6</v>
      </c>
      <c r="E13" s="106">
        <v>1.9</v>
      </c>
      <c r="F13" s="106">
        <v>8.4</v>
      </c>
      <c r="G13" s="106">
        <v>132.4</v>
      </c>
    </row>
    <row r="14" spans="1:8" ht="32.25" thickBot="1" x14ac:dyDescent="0.3">
      <c r="A14" s="1"/>
      <c r="B14" s="104" t="s">
        <v>152</v>
      </c>
      <c r="C14" s="119">
        <v>50</v>
      </c>
      <c r="D14" s="106">
        <v>9.3000000000000007</v>
      </c>
      <c r="E14" s="106">
        <v>12.9</v>
      </c>
      <c r="F14" s="106">
        <v>2.5</v>
      </c>
      <c r="G14" s="106">
        <v>184</v>
      </c>
    </row>
    <row r="15" spans="1:8" ht="15.75" x14ac:dyDescent="0.25">
      <c r="A15" s="1"/>
      <c r="B15" s="140" t="s">
        <v>141</v>
      </c>
      <c r="C15" s="122">
        <v>150</v>
      </c>
      <c r="D15" s="141">
        <v>3</v>
      </c>
      <c r="E15" s="141">
        <v>3</v>
      </c>
      <c r="F15" s="141">
        <v>14.6</v>
      </c>
      <c r="G15" s="142">
        <v>97</v>
      </c>
    </row>
    <row r="16" spans="1:8" ht="16.5" thickBot="1" x14ac:dyDescent="0.3">
      <c r="A16" s="1"/>
      <c r="B16" s="109" t="s">
        <v>89</v>
      </c>
      <c r="C16" s="132">
        <v>200</v>
      </c>
      <c r="D16" s="111">
        <v>0.16</v>
      </c>
      <c r="E16" s="111">
        <v>0.14000000000000001</v>
      </c>
      <c r="F16" s="111">
        <v>17.18</v>
      </c>
      <c r="G16" s="111">
        <v>76.14</v>
      </c>
    </row>
    <row r="17" spans="1:7" ht="16.5" thickBot="1" x14ac:dyDescent="0.3">
      <c r="A17" s="1"/>
      <c r="B17" s="112" t="s">
        <v>63</v>
      </c>
      <c r="C17" s="118">
        <v>30</v>
      </c>
      <c r="D17" s="111">
        <v>1.98</v>
      </c>
      <c r="E17" s="111">
        <v>0.36</v>
      </c>
      <c r="F17" s="111">
        <v>10.26</v>
      </c>
      <c r="G17" s="111">
        <v>54.3</v>
      </c>
    </row>
    <row r="18" spans="1:7" ht="16.5" thickBot="1" x14ac:dyDescent="0.3">
      <c r="A18" s="1"/>
      <c r="B18" s="109" t="s">
        <v>128</v>
      </c>
      <c r="C18" s="118">
        <v>60</v>
      </c>
      <c r="D18" s="106">
        <v>4.9800000000000004</v>
      </c>
      <c r="E18" s="106">
        <v>5.28</v>
      </c>
      <c r="F18" s="106">
        <v>45.36</v>
      </c>
      <c r="G18" s="106">
        <v>250.8</v>
      </c>
    </row>
    <row r="19" spans="1:7" ht="16.5" thickBot="1" x14ac:dyDescent="0.3">
      <c r="A19" s="1"/>
      <c r="B19" s="109" t="s">
        <v>139</v>
      </c>
      <c r="C19" s="118">
        <v>150</v>
      </c>
      <c r="D19" s="106">
        <v>0.6</v>
      </c>
      <c r="E19" s="106">
        <v>0.6</v>
      </c>
      <c r="F19" s="106">
        <v>14.7</v>
      </c>
      <c r="G19" s="106">
        <v>140</v>
      </c>
    </row>
    <row r="20" spans="1:7" x14ac:dyDescent="0.25">
      <c r="A20" s="1"/>
      <c r="B20" s="3" t="s">
        <v>10</v>
      </c>
      <c r="C20" s="1"/>
      <c r="D20" s="1">
        <f>SUM(D13:D19)</f>
        <v>21.62</v>
      </c>
      <c r="E20" s="1">
        <f>SUM(E13:E19)</f>
        <v>24.180000000000003</v>
      </c>
      <c r="F20" s="1">
        <f>SUM(F13:F19)</f>
        <v>113</v>
      </c>
      <c r="G20" s="1">
        <f>SUM(G13:G19)</f>
        <v>934.63999999999987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1.1184088806660502</v>
      </c>
      <c r="F21" s="1">
        <f>F20/D20</f>
        <v>5.2266419981498613</v>
      </c>
      <c r="G21" s="1"/>
    </row>
    <row r="22" spans="1:7" x14ac:dyDescent="0.25">
      <c r="A22" s="1"/>
      <c r="B22" s="146" t="s">
        <v>64</v>
      </c>
      <c r="C22" s="157"/>
      <c r="D22" s="157"/>
      <c r="E22" s="157"/>
      <c r="F22" s="158"/>
      <c r="G22" s="1">
        <f>G20*65/G32</f>
        <v>32.367363900817288</v>
      </c>
    </row>
    <row r="23" spans="1:7" x14ac:dyDescent="0.25">
      <c r="A23" s="1"/>
      <c r="B23" s="146" t="s">
        <v>65</v>
      </c>
      <c r="C23" s="157"/>
      <c r="D23" s="157"/>
      <c r="E23" s="157"/>
      <c r="F23" s="158"/>
      <c r="G23" s="1">
        <f>G20*75/G32</f>
        <v>37.346958347096866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7.25" customHeight="1" x14ac:dyDescent="0.25">
      <c r="A25" s="1"/>
      <c r="B25" s="55" t="s">
        <v>120</v>
      </c>
      <c r="C25" s="95" t="s">
        <v>84</v>
      </c>
      <c r="D25" s="32">
        <v>8.6999999999999993</v>
      </c>
      <c r="E25" s="32">
        <v>17.399999999999999</v>
      </c>
      <c r="F25" s="32">
        <v>52.5</v>
      </c>
      <c r="G25" s="32">
        <v>268</v>
      </c>
    </row>
    <row r="26" spans="1:7" ht="15.75" x14ac:dyDescent="0.25">
      <c r="A26" s="1"/>
      <c r="B26" s="62" t="s">
        <v>76</v>
      </c>
      <c r="C26" s="75">
        <v>200</v>
      </c>
      <c r="D26" s="37">
        <v>6</v>
      </c>
      <c r="E26" s="37">
        <v>5</v>
      </c>
      <c r="F26" s="37">
        <v>8</v>
      </c>
      <c r="G26" s="37">
        <v>101</v>
      </c>
    </row>
    <row r="27" spans="1:7" ht="16.5" thickBot="1" x14ac:dyDescent="0.3">
      <c r="A27" s="1"/>
      <c r="B27" s="62" t="s">
        <v>97</v>
      </c>
      <c r="C27" s="75">
        <v>150</v>
      </c>
      <c r="D27" s="11">
        <v>0.6</v>
      </c>
      <c r="E27" s="11">
        <v>0.6</v>
      </c>
      <c r="F27" s="11">
        <v>14.7</v>
      </c>
      <c r="G27" s="11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46" t="s">
        <v>64</v>
      </c>
      <c r="C30" s="157"/>
      <c r="D30" s="157"/>
      <c r="E30" s="157"/>
      <c r="F30" s="158"/>
      <c r="G30" s="1">
        <f>G28*65/G32</f>
        <v>15.116359606593713</v>
      </c>
    </row>
    <row r="31" spans="1:7" x14ac:dyDescent="0.25">
      <c r="A31" s="1"/>
      <c r="B31" s="146" t="s">
        <v>65</v>
      </c>
      <c r="C31" s="157"/>
      <c r="D31" s="157"/>
      <c r="E31" s="157"/>
      <c r="F31" s="158"/>
      <c r="G31" s="1">
        <f>G28*75/G32</f>
        <v>17.441953392223514</v>
      </c>
    </row>
    <row r="32" spans="1:7" x14ac:dyDescent="0.25">
      <c r="A32" s="1"/>
      <c r="B32" s="3" t="s">
        <v>14</v>
      </c>
      <c r="C32" s="1"/>
      <c r="D32" s="1">
        <f>D8+D20+D28</f>
        <v>63</v>
      </c>
      <c r="E32" s="1">
        <f>E8+E20+E28</f>
        <v>57.61</v>
      </c>
      <c r="F32" s="1">
        <f>F8+F20+F28</f>
        <v>263.51</v>
      </c>
      <c r="G32" s="1">
        <f>G8+G20+G28</f>
        <v>1876.9399999999998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0.91444444444444439</v>
      </c>
      <c r="F34" s="1">
        <f>F32/D32</f>
        <v>4.1826984126984126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49" t="s">
        <v>16</v>
      </c>
      <c r="C36" s="150"/>
      <c r="D36" s="150"/>
      <c r="E36" s="150"/>
      <c r="F36" s="151"/>
      <c r="G36" s="155">
        <f>G32*100/2100</f>
        <v>89.378095238095227</v>
      </c>
    </row>
    <row r="37" spans="1:7" x14ac:dyDescent="0.25">
      <c r="A37" s="1"/>
      <c r="B37" s="152"/>
      <c r="C37" s="153"/>
      <c r="D37" s="153"/>
      <c r="E37" s="153"/>
      <c r="F37" s="154"/>
      <c r="G37" s="156"/>
    </row>
    <row r="38" spans="1:7" x14ac:dyDescent="0.25">
      <c r="A38" s="1"/>
      <c r="B38" s="149" t="s">
        <v>15</v>
      </c>
      <c r="C38" s="150"/>
      <c r="D38" s="150"/>
      <c r="E38" s="150"/>
      <c r="F38" s="151"/>
      <c r="G38" s="155">
        <f>G32*100/2300</f>
        <v>81.606086956521722</v>
      </c>
    </row>
    <row r="39" spans="1:7" x14ac:dyDescent="0.25">
      <c r="A39" s="1"/>
      <c r="B39" s="152"/>
      <c r="C39" s="153"/>
      <c r="D39" s="153"/>
      <c r="E39" s="153"/>
      <c r="F39" s="154"/>
      <c r="G39" s="156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252</v>
      </c>
      <c r="E42" s="1">
        <f>E32*E41</f>
        <v>518.49</v>
      </c>
      <c r="F42" s="1">
        <f>F32*F41</f>
        <v>1054.04</v>
      </c>
      <c r="G42" s="1"/>
    </row>
    <row r="43" spans="1:7" x14ac:dyDescent="0.25">
      <c r="A43" s="1"/>
      <c r="B43" s="3" t="s">
        <v>54</v>
      </c>
      <c r="C43" s="1"/>
      <c r="D43" s="1">
        <f>D42+E42+F42</f>
        <v>1824.53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13.811776183455466</v>
      </c>
      <c r="E44" s="1">
        <f>E42*100/D43</f>
        <v>28.417729497459622</v>
      </c>
      <c r="F44" s="1">
        <f>F42*100/D43</f>
        <v>57.770494319084918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9" ht="15" customHeight="1" x14ac:dyDescent="0.25"/>
    <row r="51" ht="15" customHeight="1" x14ac:dyDescent="0.25"/>
  </sheetData>
  <mergeCells count="12">
    <mergeCell ref="B22:F22"/>
    <mergeCell ref="B2:H2"/>
    <mergeCell ref="B3:H3"/>
    <mergeCell ref="B10:F10"/>
    <mergeCell ref="B11:F11"/>
    <mergeCell ref="B38:F39"/>
    <mergeCell ref="G38:G39"/>
    <mergeCell ref="B23:F23"/>
    <mergeCell ref="B30:F30"/>
    <mergeCell ref="B31:F31"/>
    <mergeCell ref="B36:F37"/>
    <mergeCell ref="G36:G37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2024-11-27T13:57:57Z</dcterms:modified>
</cp:coreProperties>
</file>